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1 ปีงบประมาณ 2565\9 แบบประเมินพฤติกรรม\"/>
    </mc:Choice>
  </mc:AlternateContent>
  <xr:revisionPtr revIDLastSave="0" documentId="13_ncr:1_{77ACF4DE-154A-45B7-B818-4CFB79450BFA}" xr6:coauthVersionLast="47" xr6:coauthVersionMax="47" xr10:uidLastSave="{00000000-0000-0000-0000-000000000000}"/>
  <bookViews>
    <workbookView xWindow="-120" yWindow="-120" windowWidth="21840" windowHeight="13290" activeTab="3" xr2:uid="{31DAD3EF-BBED-4306-B945-BC77E3EFCED6}"/>
  </bookViews>
  <sheets>
    <sheet name="Sheet1" sheetId="11" r:id="rId1"/>
    <sheet name="1.ข้อมูลทั่วไป" sheetId="5" r:id="rId2"/>
    <sheet name="2.แบบประเมิน" sheetId="1" r:id="rId3"/>
    <sheet name="Mean" sheetId="4" r:id="rId4"/>
    <sheet name="พอเพียง" sheetId="6" r:id="rId5"/>
    <sheet name="วินัย" sheetId="7" r:id="rId6"/>
    <sheet name="สุจริต" sheetId="8" r:id="rId7"/>
    <sheet name="จิตอาสา" sheetId="9" r:id="rId8"/>
    <sheet name="กตัญญู" sheetId="10" r:id="rId9"/>
    <sheet name="รวม" sheetId="12" r:id="rId10"/>
  </sheets>
  <definedNames>
    <definedName name="_xlnm._FilterDatabase" localSheetId="3" hidden="1">Mean!$A$8:$I$59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2" l="1"/>
  <c r="B9" i="12"/>
  <c r="D5" i="12"/>
  <c r="D6" i="12"/>
  <c r="D7" i="12"/>
  <c r="D8" i="12"/>
  <c r="D9" i="12"/>
  <c r="C8" i="12"/>
  <c r="C7" i="12"/>
  <c r="C6" i="12"/>
  <c r="C5" i="12"/>
  <c r="C4" i="12"/>
  <c r="B8" i="12"/>
  <c r="B7" i="12"/>
  <c r="B6" i="12"/>
  <c r="B5" i="12"/>
  <c r="B4" i="12"/>
  <c r="D4" i="12" s="1"/>
  <c r="D4" i="10"/>
  <c r="E28" i="4" l="1"/>
  <c r="D28" i="4"/>
  <c r="C28" i="4"/>
  <c r="B28" i="4"/>
  <c r="I79" i="11"/>
  <c r="H79" i="11"/>
  <c r="G79" i="11"/>
  <c r="F79" i="11"/>
  <c r="I78" i="11"/>
  <c r="H78" i="11"/>
  <c r="G78" i="11"/>
  <c r="F78" i="11"/>
  <c r="I77" i="11"/>
  <c r="H77" i="11"/>
  <c r="G77" i="11"/>
  <c r="F77" i="11"/>
  <c r="I76" i="11"/>
  <c r="H76" i="11"/>
  <c r="G76" i="11"/>
  <c r="F76" i="11"/>
  <c r="I75" i="11"/>
  <c r="H75" i="11"/>
  <c r="G75" i="11"/>
  <c r="F75" i="11"/>
  <c r="I74" i="11"/>
  <c r="H74" i="11"/>
  <c r="G74" i="11"/>
  <c r="F74" i="11"/>
  <c r="I73" i="11"/>
  <c r="H73" i="11"/>
  <c r="G73" i="11"/>
  <c r="F73" i="11"/>
  <c r="I72" i="11"/>
  <c r="H72" i="11"/>
  <c r="G72" i="11"/>
  <c r="F72" i="11"/>
  <c r="I71" i="11"/>
  <c r="H71" i="11"/>
  <c r="G71" i="11"/>
  <c r="F71" i="11"/>
  <c r="I70" i="11"/>
  <c r="H70" i="11"/>
  <c r="G70" i="11"/>
  <c r="F70" i="11"/>
  <c r="I69" i="11"/>
  <c r="H69" i="11"/>
  <c r="G69" i="11"/>
  <c r="F69" i="11"/>
  <c r="I68" i="11"/>
  <c r="H68" i="11"/>
  <c r="G68" i="11"/>
  <c r="F68" i="11"/>
  <c r="I67" i="11"/>
  <c r="H67" i="11"/>
  <c r="G67" i="11"/>
  <c r="F67" i="11"/>
  <c r="I66" i="11"/>
  <c r="H66" i="11"/>
  <c r="G66" i="11"/>
  <c r="F66" i="11"/>
  <c r="I65" i="11"/>
  <c r="H65" i="11"/>
  <c r="G65" i="11"/>
  <c r="F65" i="11"/>
  <c r="I64" i="11"/>
  <c r="H64" i="11"/>
  <c r="G64" i="11"/>
  <c r="F64" i="11"/>
  <c r="I63" i="11"/>
  <c r="H63" i="11"/>
  <c r="G63" i="11"/>
  <c r="F63" i="11"/>
  <c r="I62" i="11"/>
  <c r="H62" i="11"/>
  <c r="G62" i="11"/>
  <c r="F62" i="11"/>
  <c r="I61" i="11"/>
  <c r="H61" i="11"/>
  <c r="G61" i="11"/>
  <c r="F61" i="11"/>
  <c r="I60" i="11"/>
  <c r="H60" i="11"/>
  <c r="G60" i="11"/>
  <c r="F60" i="11"/>
  <c r="I59" i="11"/>
  <c r="H59" i="11"/>
  <c r="G59" i="11"/>
  <c r="F59" i="11"/>
  <c r="I58" i="11"/>
  <c r="H58" i="11"/>
  <c r="G58" i="11"/>
  <c r="F58" i="11"/>
  <c r="I57" i="11"/>
  <c r="H57" i="11"/>
  <c r="G57" i="11"/>
  <c r="F57" i="11"/>
  <c r="I56" i="11"/>
  <c r="H56" i="11"/>
  <c r="G56" i="11"/>
  <c r="F56" i="11"/>
  <c r="I55" i="11"/>
  <c r="H55" i="11"/>
  <c r="G55" i="11"/>
  <c r="F55" i="11"/>
  <c r="I54" i="11"/>
  <c r="H54" i="11"/>
  <c r="G54" i="11"/>
  <c r="F54" i="11"/>
  <c r="I53" i="11"/>
  <c r="H53" i="11"/>
  <c r="G53" i="11"/>
  <c r="F53" i="11"/>
  <c r="I52" i="11"/>
  <c r="H52" i="11"/>
  <c r="G52" i="11"/>
  <c r="F52" i="11"/>
  <c r="I51" i="11"/>
  <c r="H51" i="11"/>
  <c r="G51" i="11"/>
  <c r="F51" i="11"/>
  <c r="I50" i="11"/>
  <c r="H50" i="11"/>
  <c r="G50" i="11"/>
  <c r="F50" i="11"/>
  <c r="I49" i="11"/>
  <c r="H49" i="11"/>
  <c r="G49" i="11"/>
  <c r="F49" i="11"/>
  <c r="I48" i="11"/>
  <c r="H48" i="11"/>
  <c r="G48" i="11"/>
  <c r="F48" i="11"/>
  <c r="I47" i="11"/>
  <c r="H47" i="11"/>
  <c r="G47" i="11"/>
  <c r="F47" i="11"/>
  <c r="I46" i="11"/>
  <c r="H46" i="11"/>
  <c r="G46" i="11"/>
  <c r="F46" i="11"/>
  <c r="I45" i="11"/>
  <c r="H45" i="11"/>
  <c r="G45" i="11"/>
  <c r="F45" i="11"/>
  <c r="I44" i="11"/>
  <c r="H44" i="11"/>
  <c r="G44" i="11"/>
  <c r="F44" i="11"/>
  <c r="I43" i="11"/>
  <c r="H43" i="11"/>
  <c r="G43" i="11"/>
  <c r="F43" i="11"/>
  <c r="I42" i="11"/>
  <c r="H42" i="11"/>
  <c r="G42" i="11"/>
  <c r="F42" i="11"/>
  <c r="I41" i="11"/>
  <c r="H41" i="11"/>
  <c r="G41" i="11"/>
  <c r="F41" i="11"/>
  <c r="I40" i="11"/>
  <c r="H40" i="11"/>
  <c r="G40" i="11"/>
  <c r="F40" i="11"/>
  <c r="I39" i="11"/>
  <c r="H39" i="11"/>
  <c r="G39" i="11"/>
  <c r="F39" i="11"/>
  <c r="I38" i="11"/>
  <c r="H38" i="11"/>
  <c r="G38" i="11"/>
  <c r="F38" i="11"/>
  <c r="I37" i="11"/>
  <c r="H37" i="11"/>
  <c r="G37" i="11"/>
  <c r="F37" i="11"/>
  <c r="I36" i="11"/>
  <c r="H36" i="11"/>
  <c r="G36" i="11"/>
  <c r="F36" i="11"/>
  <c r="I35" i="11"/>
  <c r="H35" i="11"/>
  <c r="G35" i="11"/>
  <c r="F35" i="11"/>
  <c r="I34" i="11"/>
  <c r="H34" i="11"/>
  <c r="G34" i="11"/>
  <c r="F34" i="11"/>
  <c r="I33" i="11"/>
  <c r="H33" i="11"/>
  <c r="G33" i="11"/>
  <c r="F33" i="11"/>
  <c r="I32" i="11"/>
  <c r="H32" i="11"/>
  <c r="G32" i="11"/>
  <c r="F32" i="11"/>
  <c r="I31" i="11"/>
  <c r="H31" i="11"/>
  <c r="G31" i="11"/>
  <c r="F31" i="11"/>
  <c r="I30" i="11"/>
  <c r="H30" i="11"/>
  <c r="G30" i="11"/>
  <c r="F30" i="11"/>
  <c r="A3" i="6" l="1"/>
  <c r="E33" i="4"/>
  <c r="D33" i="4"/>
  <c r="C33" i="4"/>
  <c r="B33" i="4"/>
  <c r="E13" i="4"/>
  <c r="D13" i="4"/>
  <c r="C13" i="4"/>
  <c r="E53" i="4"/>
  <c r="E54" i="4"/>
  <c r="D53" i="4"/>
  <c r="D54" i="4"/>
  <c r="C53" i="4"/>
  <c r="C54" i="4"/>
  <c r="B53" i="4"/>
  <c r="B54" i="4"/>
  <c r="I54" i="4" s="1"/>
  <c r="C12" i="8" s="1"/>
  <c r="E52" i="4"/>
  <c r="D52" i="4"/>
  <c r="C52" i="4"/>
  <c r="B52" i="4"/>
  <c r="I52" i="4" s="1"/>
  <c r="C13" i="7" s="1"/>
  <c r="E45" i="4"/>
  <c r="E46" i="4"/>
  <c r="D45" i="4"/>
  <c r="D46" i="4"/>
  <c r="C45" i="4"/>
  <c r="C46" i="4"/>
  <c r="B45" i="4"/>
  <c r="B46" i="4"/>
  <c r="E44" i="4"/>
  <c r="D44" i="4"/>
  <c r="C44" i="4"/>
  <c r="B44" i="4"/>
  <c r="E47" i="4"/>
  <c r="E48" i="4"/>
  <c r="E49" i="4"/>
  <c r="E50" i="4"/>
  <c r="E51" i="4"/>
  <c r="E55" i="4"/>
  <c r="E56" i="4"/>
  <c r="E57" i="4"/>
  <c r="E58" i="4"/>
  <c r="E59" i="4"/>
  <c r="D47" i="4"/>
  <c r="D48" i="4"/>
  <c r="D49" i="4"/>
  <c r="D50" i="4"/>
  <c r="D51" i="4"/>
  <c r="D55" i="4"/>
  <c r="D56" i="4"/>
  <c r="I56" i="4" s="1"/>
  <c r="C13" i="10" s="1"/>
  <c r="D57" i="4"/>
  <c r="D58" i="4"/>
  <c r="D59" i="4"/>
  <c r="C47" i="4"/>
  <c r="C48" i="4"/>
  <c r="C49" i="4"/>
  <c r="C50" i="4"/>
  <c r="I50" i="4" s="1"/>
  <c r="C13" i="6" s="1"/>
  <c r="C51" i="4"/>
  <c r="C55" i="4"/>
  <c r="C56" i="4"/>
  <c r="C57" i="4"/>
  <c r="I57" i="4" s="1"/>
  <c r="C14" i="10" s="1"/>
  <c r="C58" i="4"/>
  <c r="C59" i="4"/>
  <c r="B47" i="4"/>
  <c r="B48" i="4"/>
  <c r="I48" i="4" s="1"/>
  <c r="C11" i="10" s="1"/>
  <c r="B49" i="4"/>
  <c r="B50" i="4"/>
  <c r="B51" i="4"/>
  <c r="B55" i="4"/>
  <c r="B56" i="4"/>
  <c r="B57" i="4"/>
  <c r="B58" i="4"/>
  <c r="I58" i="4" s="1"/>
  <c r="C15" i="10" s="1"/>
  <c r="B59" i="4"/>
  <c r="I59" i="4" s="1"/>
  <c r="C13" i="8" s="1"/>
  <c r="E38" i="4"/>
  <c r="E39" i="4"/>
  <c r="E40" i="4"/>
  <c r="E41" i="4"/>
  <c r="E42" i="4"/>
  <c r="E43" i="4"/>
  <c r="D38" i="4"/>
  <c r="D39" i="4"/>
  <c r="D40" i="4"/>
  <c r="D41" i="4"/>
  <c r="D42" i="4"/>
  <c r="D43" i="4"/>
  <c r="C38" i="4"/>
  <c r="C39" i="4"/>
  <c r="C40" i="4"/>
  <c r="H40" i="4" s="1"/>
  <c r="B11" i="6" s="1"/>
  <c r="D11" i="6" s="1"/>
  <c r="C41" i="4"/>
  <c r="C42" i="4"/>
  <c r="C43" i="4"/>
  <c r="E37" i="4"/>
  <c r="D37" i="4"/>
  <c r="C37" i="4"/>
  <c r="B38" i="4"/>
  <c r="I38" i="4" s="1"/>
  <c r="C9" i="10" s="1"/>
  <c r="B39" i="4"/>
  <c r="B40" i="4"/>
  <c r="B41" i="4"/>
  <c r="B42" i="4"/>
  <c r="B43" i="4"/>
  <c r="I43" i="4" s="1"/>
  <c r="C9" i="8" s="1"/>
  <c r="B37" i="4"/>
  <c r="E35" i="4"/>
  <c r="E36" i="4"/>
  <c r="D35" i="4"/>
  <c r="D36" i="4"/>
  <c r="C35" i="4"/>
  <c r="C36" i="4"/>
  <c r="H36" i="4" s="1"/>
  <c r="B8" i="8" s="1"/>
  <c r="D8" i="8" s="1"/>
  <c r="B35" i="4"/>
  <c r="I35" i="4" s="1"/>
  <c r="C9" i="7" s="1"/>
  <c r="B36" i="4"/>
  <c r="E34" i="4"/>
  <c r="D34" i="4"/>
  <c r="I34" i="4" s="1"/>
  <c r="C9" i="6" s="1"/>
  <c r="C34" i="4"/>
  <c r="B34" i="4"/>
  <c r="E25" i="4"/>
  <c r="F25" i="4"/>
  <c r="D25" i="4"/>
  <c r="C25" i="4"/>
  <c r="B25" i="4"/>
  <c r="E27" i="4"/>
  <c r="E29" i="4"/>
  <c r="E30" i="4"/>
  <c r="E31" i="4"/>
  <c r="E32" i="4"/>
  <c r="D27" i="4"/>
  <c r="D29" i="4"/>
  <c r="D30" i="4"/>
  <c r="D31" i="4"/>
  <c r="D32" i="4"/>
  <c r="C27" i="4"/>
  <c r="I27" i="4" s="1"/>
  <c r="C7" i="9" s="1"/>
  <c r="C29" i="4"/>
  <c r="C30" i="4"/>
  <c r="C31" i="4"/>
  <c r="I31" i="4" s="1"/>
  <c r="C7" i="8" s="1"/>
  <c r="C32" i="4"/>
  <c r="B27" i="4"/>
  <c r="B29" i="4"/>
  <c r="B30" i="4"/>
  <c r="B31" i="4"/>
  <c r="B32" i="4"/>
  <c r="E26" i="4"/>
  <c r="D26" i="4"/>
  <c r="C26" i="4"/>
  <c r="B26" i="4"/>
  <c r="E23" i="4"/>
  <c r="E24" i="4"/>
  <c r="D23" i="4"/>
  <c r="D24" i="4"/>
  <c r="C23" i="4"/>
  <c r="I23" i="4" s="1"/>
  <c r="C6" i="10" s="1"/>
  <c r="C24" i="4"/>
  <c r="B23" i="4"/>
  <c r="B24" i="4"/>
  <c r="E22" i="4"/>
  <c r="D22" i="4"/>
  <c r="C22" i="4"/>
  <c r="B22" i="4"/>
  <c r="E21" i="4"/>
  <c r="D21" i="4"/>
  <c r="C21" i="4"/>
  <c r="B21" i="4"/>
  <c r="E18" i="4"/>
  <c r="E19" i="4"/>
  <c r="E20" i="4"/>
  <c r="D18" i="4"/>
  <c r="D19" i="4"/>
  <c r="I19" i="4" s="1"/>
  <c r="C6" i="6" s="1"/>
  <c r="D20" i="4"/>
  <c r="C18" i="4"/>
  <c r="C19" i="4"/>
  <c r="C20" i="4"/>
  <c r="H20" i="4" s="1"/>
  <c r="B6" i="7" s="1"/>
  <c r="D6" i="7" s="1"/>
  <c r="B18" i="4"/>
  <c r="B19" i="4"/>
  <c r="B20" i="4"/>
  <c r="E17" i="4"/>
  <c r="D17" i="4"/>
  <c r="C17" i="4"/>
  <c r="B17" i="4"/>
  <c r="E16" i="4"/>
  <c r="I16" i="4" s="1"/>
  <c r="C5" i="7" s="1"/>
  <c r="D16" i="4"/>
  <c r="C16" i="4"/>
  <c r="B16" i="4"/>
  <c r="E15" i="4"/>
  <c r="I15" i="4" s="1"/>
  <c r="C5" i="6" s="1"/>
  <c r="D15" i="4"/>
  <c r="C15" i="4"/>
  <c r="B15" i="4"/>
  <c r="E14" i="4"/>
  <c r="H14" i="4" s="1"/>
  <c r="B4" i="10" s="1"/>
  <c r="D14" i="4"/>
  <c r="C14" i="4"/>
  <c r="B14" i="4"/>
  <c r="I14" i="4" s="1"/>
  <c r="C4" i="10" s="1"/>
  <c r="F59" i="4"/>
  <c r="F36" i="4"/>
  <c r="F39" i="4"/>
  <c r="H39" i="4" s="1"/>
  <c r="B10" i="6" s="1"/>
  <c r="D10" i="6" s="1"/>
  <c r="F40" i="4"/>
  <c r="F43" i="4"/>
  <c r="H43" i="4" s="1"/>
  <c r="B9" i="8" s="1"/>
  <c r="D9" i="8" s="1"/>
  <c r="F44" i="4"/>
  <c r="F28" i="4"/>
  <c r="F32" i="4"/>
  <c r="H32" i="4" s="1"/>
  <c r="B8" i="9" s="1"/>
  <c r="D8" i="9" s="1"/>
  <c r="F11" i="4"/>
  <c r="F14" i="4"/>
  <c r="F15" i="4"/>
  <c r="F19" i="4"/>
  <c r="H19" i="4" s="1"/>
  <c r="B6" i="6" s="1"/>
  <c r="D6" i="6" s="1"/>
  <c r="F20" i="4"/>
  <c r="F23" i="4"/>
  <c r="H23" i="4" s="1"/>
  <c r="B6" i="10" s="1"/>
  <c r="D6" i="10" s="1"/>
  <c r="F24" i="4"/>
  <c r="F10" i="4"/>
  <c r="B13" i="4"/>
  <c r="E11" i="4"/>
  <c r="E12" i="4"/>
  <c r="D11" i="4"/>
  <c r="D12" i="4"/>
  <c r="C11" i="4"/>
  <c r="C12" i="4"/>
  <c r="B11" i="4"/>
  <c r="B12" i="4"/>
  <c r="E10" i="4"/>
  <c r="D10" i="4"/>
  <c r="C10" i="4"/>
  <c r="B10" i="4"/>
  <c r="I53" i="4"/>
  <c r="C11" i="8" s="1"/>
  <c r="I49" i="4"/>
  <c r="C12" i="6" s="1"/>
  <c r="I45" i="4"/>
  <c r="C10" i="9" s="1"/>
  <c r="I42" i="4"/>
  <c r="C11" i="7" s="1"/>
  <c r="I39" i="4"/>
  <c r="C10" i="6" s="1"/>
  <c r="I36" i="4"/>
  <c r="C8" i="8" s="1"/>
  <c r="I32" i="4"/>
  <c r="C8" i="9" s="1"/>
  <c r="I28" i="4"/>
  <c r="C7" i="10" s="1"/>
  <c r="H28" i="4"/>
  <c r="B7" i="10" s="1"/>
  <c r="D7" i="10" s="1"/>
  <c r="I24" i="4"/>
  <c r="C7" i="6" s="1"/>
  <c r="H24" i="4"/>
  <c r="B7" i="6" s="1"/>
  <c r="D7" i="6" s="1"/>
  <c r="I21" i="4"/>
  <c r="C5" i="8" s="1"/>
  <c r="I18" i="4"/>
  <c r="C5" i="10" s="1"/>
  <c r="H15" i="4"/>
  <c r="B5" i="6" s="1"/>
  <c r="D5" i="6" s="1"/>
  <c r="I12" i="4"/>
  <c r="C4" i="8" s="1"/>
  <c r="H11" i="4"/>
  <c r="B4" i="7" s="1"/>
  <c r="D4" i="7" s="1"/>
  <c r="F16" i="1"/>
  <c r="F16" i="4" s="1"/>
  <c r="H16" i="4" s="1"/>
  <c r="B5" i="7" s="1"/>
  <c r="D5" i="7" s="1"/>
  <c r="F17" i="1"/>
  <c r="F17" i="4" s="1"/>
  <c r="H17" i="4" s="1"/>
  <c r="B5" i="9" s="1"/>
  <c r="D5" i="9" s="1"/>
  <c r="F59" i="1"/>
  <c r="F58" i="1"/>
  <c r="F58" i="4" s="1"/>
  <c r="F57" i="1"/>
  <c r="F57" i="4" s="1"/>
  <c r="H57" i="4" s="1"/>
  <c r="B14" i="10" s="1"/>
  <c r="D14" i="10" s="1"/>
  <c r="F56" i="1"/>
  <c r="F56" i="4" s="1"/>
  <c r="H56" i="4" s="1"/>
  <c r="B13" i="10" s="1"/>
  <c r="D13" i="10" s="1"/>
  <c r="F55" i="1"/>
  <c r="F55" i="4" s="1"/>
  <c r="F54" i="1"/>
  <c r="F54" i="4" s="1"/>
  <c r="H54" i="4" s="1"/>
  <c r="B12" i="8" s="1"/>
  <c r="D12" i="8" s="1"/>
  <c r="F53" i="1"/>
  <c r="F53" i="4" s="1"/>
  <c r="H53" i="4" s="1"/>
  <c r="B11" i="8" s="1"/>
  <c r="D11" i="8" s="1"/>
  <c r="F52" i="1"/>
  <c r="F52" i="4" s="1"/>
  <c r="F51" i="1"/>
  <c r="F51" i="4" s="1"/>
  <c r="F50" i="1"/>
  <c r="F50" i="4" s="1"/>
  <c r="F49" i="1"/>
  <c r="F49" i="4" s="1"/>
  <c r="H49" i="4" s="1"/>
  <c r="B12" i="6" s="1"/>
  <c r="D12" i="6" s="1"/>
  <c r="F48" i="1"/>
  <c r="F48" i="4" s="1"/>
  <c r="H48" i="4" s="1"/>
  <c r="B11" i="10" s="1"/>
  <c r="D11" i="10" s="1"/>
  <c r="F47" i="1"/>
  <c r="F47" i="4" s="1"/>
  <c r="F46" i="1"/>
  <c r="F46" i="4" s="1"/>
  <c r="F45" i="1"/>
  <c r="F45" i="4" s="1"/>
  <c r="H45" i="4" s="1"/>
  <c r="B10" i="9" s="1"/>
  <c r="D10" i="9" s="1"/>
  <c r="F44" i="1"/>
  <c r="F43" i="1"/>
  <c r="F42" i="1"/>
  <c r="F42" i="4" s="1"/>
  <c r="H42" i="4" s="1"/>
  <c r="B11" i="7" s="1"/>
  <c r="D11" i="7" s="1"/>
  <c r="F41" i="1"/>
  <c r="F41" i="4" s="1"/>
  <c r="F40" i="1"/>
  <c r="F39" i="1"/>
  <c r="F38" i="1"/>
  <c r="F38" i="4" s="1"/>
  <c r="H38" i="4" s="1"/>
  <c r="B9" i="10" s="1"/>
  <c r="D9" i="10" s="1"/>
  <c r="F37" i="1"/>
  <c r="F37" i="4" s="1"/>
  <c r="H37" i="4" s="1"/>
  <c r="B9" i="9" s="1"/>
  <c r="D9" i="9" s="1"/>
  <c r="F36" i="1"/>
  <c r="F35" i="1"/>
  <c r="F35" i="4" s="1"/>
  <c r="F34" i="1"/>
  <c r="F34" i="4" s="1"/>
  <c r="F33" i="1"/>
  <c r="F33" i="4" s="1"/>
  <c r="F32" i="1"/>
  <c r="F31" i="1"/>
  <c r="F31" i="4" s="1"/>
  <c r="H31" i="4" s="1"/>
  <c r="B7" i="8" s="1"/>
  <c r="D7" i="8" s="1"/>
  <c r="F30" i="1"/>
  <c r="F30" i="4" s="1"/>
  <c r="F29" i="1"/>
  <c r="F29" i="4" s="1"/>
  <c r="F28" i="1"/>
  <c r="F27" i="1"/>
  <c r="F27" i="4" s="1"/>
  <c r="H27" i="4" s="1"/>
  <c r="B7" i="9" s="1"/>
  <c r="D7" i="9" s="1"/>
  <c r="F26" i="1"/>
  <c r="F26" i="4" s="1"/>
  <c r="F25" i="1"/>
  <c r="F24" i="1"/>
  <c r="F23" i="1"/>
  <c r="F22" i="1"/>
  <c r="F22" i="4" s="1"/>
  <c r="F21" i="1"/>
  <c r="F21" i="4" s="1"/>
  <c r="H21" i="4" s="1"/>
  <c r="B5" i="8" s="1"/>
  <c r="D5" i="8" s="1"/>
  <c r="F20" i="1"/>
  <c r="F19" i="1"/>
  <c r="F18" i="1"/>
  <c r="F18" i="4" s="1"/>
  <c r="H18" i="4" s="1"/>
  <c r="B5" i="10" s="1"/>
  <c r="D5" i="10" s="1"/>
  <c r="F15" i="1"/>
  <c r="F14" i="1"/>
  <c r="F13" i="1"/>
  <c r="F13" i="4" s="1"/>
  <c r="F12" i="1"/>
  <c r="F12" i="4" s="1"/>
  <c r="F10" i="1"/>
  <c r="F11" i="1"/>
  <c r="B28" i="5"/>
  <c r="C24" i="5" s="1"/>
  <c r="B22" i="5"/>
  <c r="C21" i="5" s="1"/>
  <c r="B16" i="5"/>
  <c r="C13" i="5" s="1"/>
  <c r="B8" i="5"/>
  <c r="C6" i="5" s="1"/>
  <c r="H34" i="4" l="1"/>
  <c r="B9" i="6" s="1"/>
  <c r="D9" i="6" s="1"/>
  <c r="I51" i="4"/>
  <c r="C12" i="7" s="1"/>
  <c r="I47" i="4"/>
  <c r="C10" i="10" s="1"/>
  <c r="H44" i="4"/>
  <c r="B10" i="8" s="1"/>
  <c r="D10" i="8" s="1"/>
  <c r="H46" i="4"/>
  <c r="B11" i="9" s="1"/>
  <c r="D11" i="9" s="1"/>
  <c r="H12" i="4"/>
  <c r="B4" i="8" s="1"/>
  <c r="D4" i="8" s="1"/>
  <c r="I11" i="4"/>
  <c r="C4" i="7" s="1"/>
  <c r="H50" i="4"/>
  <c r="B13" i="6" s="1"/>
  <c r="D13" i="6" s="1"/>
  <c r="H13" i="4"/>
  <c r="B4" i="9" s="1"/>
  <c r="D4" i="9" s="1"/>
  <c r="H29" i="4"/>
  <c r="B8" i="6" s="1"/>
  <c r="D8" i="6" s="1"/>
  <c r="H22" i="4"/>
  <c r="B6" i="9" s="1"/>
  <c r="D6" i="9" s="1"/>
  <c r="H26" i="4"/>
  <c r="B6" i="8" s="1"/>
  <c r="D6" i="8" s="1"/>
  <c r="H55" i="4"/>
  <c r="B12" i="10" s="1"/>
  <c r="D12" i="10" s="1"/>
  <c r="I44" i="4"/>
  <c r="C10" i="8" s="1"/>
  <c r="H52" i="4"/>
  <c r="B13" i="7" s="1"/>
  <c r="D13" i="7" s="1"/>
  <c r="B12" i="9"/>
  <c r="D12" i="9" s="1"/>
  <c r="C26" i="5"/>
  <c r="I13" i="4"/>
  <c r="C4" i="9" s="1"/>
  <c r="I46" i="4"/>
  <c r="C11" i="9" s="1"/>
  <c r="I55" i="4"/>
  <c r="C12" i="10" s="1"/>
  <c r="H47" i="4"/>
  <c r="B10" i="10" s="1"/>
  <c r="D10" i="10" s="1"/>
  <c r="H51" i="4"/>
  <c r="B12" i="7" s="1"/>
  <c r="D12" i="7" s="1"/>
  <c r="H59" i="4"/>
  <c r="B13" i="8" s="1"/>
  <c r="D13" i="8" s="1"/>
  <c r="H41" i="4"/>
  <c r="B10" i="7" s="1"/>
  <c r="D10" i="7" s="1"/>
  <c r="I41" i="4"/>
  <c r="C10" i="7" s="1"/>
  <c r="I40" i="4"/>
  <c r="C11" i="6" s="1"/>
  <c r="I37" i="4"/>
  <c r="C9" i="9" s="1"/>
  <c r="H35" i="4"/>
  <c r="B9" i="7" s="1"/>
  <c r="D9" i="7" s="1"/>
  <c r="H25" i="4"/>
  <c r="B7" i="7" s="1"/>
  <c r="D7" i="7" s="1"/>
  <c r="I25" i="4"/>
  <c r="C7" i="7" s="1"/>
  <c r="H33" i="4"/>
  <c r="B8" i="10" s="1"/>
  <c r="D8" i="10" s="1"/>
  <c r="I29" i="4"/>
  <c r="C8" i="6" s="1"/>
  <c r="I30" i="4"/>
  <c r="C8" i="7" s="1"/>
  <c r="H30" i="4"/>
  <c r="B8" i="7" s="1"/>
  <c r="D8" i="7" s="1"/>
  <c r="I33" i="4"/>
  <c r="C8" i="10" s="1"/>
  <c r="C16" i="10" s="1"/>
  <c r="I26" i="4"/>
  <c r="C6" i="8" s="1"/>
  <c r="C14" i="8" s="1"/>
  <c r="I22" i="4"/>
  <c r="C6" i="9" s="1"/>
  <c r="I20" i="4"/>
  <c r="C6" i="7" s="1"/>
  <c r="I17" i="4"/>
  <c r="C5" i="9" s="1"/>
  <c r="H58" i="4"/>
  <c r="B15" i="10" s="1"/>
  <c r="D15" i="10" s="1"/>
  <c r="C15" i="5"/>
  <c r="C14" i="5"/>
  <c r="C10" i="5"/>
  <c r="C11" i="5"/>
  <c r="C25" i="5"/>
  <c r="C12" i="5"/>
  <c r="C27" i="5"/>
  <c r="C18" i="5"/>
  <c r="C19" i="5"/>
  <c r="C20" i="5"/>
  <c r="C7" i="5"/>
  <c r="C8" i="5" s="1"/>
  <c r="B14" i="8" l="1"/>
  <c r="D14" i="8" s="1"/>
  <c r="C12" i="9"/>
  <c r="B14" i="7"/>
  <c r="D14" i="7" s="1"/>
  <c r="B16" i="10"/>
  <c r="D16" i="10" s="1"/>
  <c r="C14" i="7"/>
  <c r="C28" i="5"/>
  <c r="C16" i="5"/>
  <c r="C22" i="5"/>
  <c r="H10" i="4"/>
  <c r="B4" i="6" s="1"/>
  <c r="I10" i="4"/>
  <c r="C4" i="6" s="1"/>
  <c r="C14" i="6" s="1"/>
  <c r="B14" i="6" l="1"/>
  <c r="D14" i="6" s="1"/>
  <c r="D4" i="6"/>
</calcChain>
</file>

<file path=xl/sharedStrings.xml><?xml version="1.0" encoding="utf-8"?>
<sst xmlns="http://schemas.openxmlformats.org/spreadsheetml/2006/main" count="1412" uniqueCount="196">
  <si>
    <t>แบบประเมินพฤติกรรมที่เปลี่ยนแปลงในทางที่ดีขึ้นตามคุณธรรมเป้าหมายที่กำหนด</t>
  </si>
  <si>
    <t>ส่วนที่ ๒ แบบประเมินพฤติกรรมที่เปลี่ยนแปลงในทางที่ดีขึ้นตามคุณธรรมเป้าหมายที่กำหนด</t>
  </si>
  <si>
    <t>ประเด็นคำถาม</t>
  </si>
  <si>
    <t>ระดับพฤติกรรม</t>
  </si>
  <si>
    <t>S.D.</t>
  </si>
  <si>
    <t>9.  ฉันชื่นชม เมื่อมีผู้ทำสิ่งดีๆ ต่อกัน</t>
  </si>
  <si>
    <t>12.  ฉันวางเฉยเมื่อรู้ตัวว่ากำลังทำสิ่งที่ไม่ถูกต้อง</t>
  </si>
  <si>
    <t>13.  ฉันคิดว่าทุกคนควรช่วยกันรักษาทรัพยากรธรรมชาติ</t>
  </si>
  <si>
    <t>15.  ฉันพิจารณาความจำเป็นและความคุ้มค่าก่อนตัดสินใจใช้จ่าย</t>
  </si>
  <si>
    <t>16.  ฉันจะโต้แย้งทันทีที่มีความคิดเห็นต่างกับผู้อื่น</t>
  </si>
  <si>
    <t>17.  ฉันยอมเสียผลประโยชน์ตนเอง ดีกว่าต้องเอาเปรียบผู้อื่น</t>
  </si>
  <si>
    <t>18.  ฉันคิดว่าเป็นหน้าที่ของทุกคนที่ต้องดูแลสาธารณสมบัติ</t>
  </si>
  <si>
    <t>20.  ฉันคิดไตร่ตรองเรื่องต่าง ๆ อย่างรอบคอบก่อนลงมือทำ</t>
  </si>
  <si>
    <t>22.  ฉันปฏิบัติกับทุกคนเท่าเทียมกัน ไม่เลือกที่รักมักที่ชัง</t>
  </si>
  <si>
    <t>24.  ฉันดูแลพ่อแม่ ด้วยความรักและเอาใจใส่</t>
  </si>
  <si>
    <t>25.  ฉันตัดสินใจเรื่องต่างๆ โดยใช้อารมณ์ความรู้สึกมากกว่าเหตุผล</t>
  </si>
  <si>
    <t>28.  ฉันสละเวลาส่วนตัวทำงาน เพื่อส่วนรวมตามความจำเป็น</t>
  </si>
  <si>
    <t>29.  ฉันดูแลผู้ที่ได้เลี้ยงดูฉัน ด้วยความรักและเอาใจใส่</t>
  </si>
  <si>
    <t>30.  ฉันวางแผนการใช้ชีวิตในระยะสั้น</t>
  </si>
  <si>
    <t>31.  ฉันวางแผนการใช้ชีวิตในระยะยาว</t>
  </si>
  <si>
    <t>32.  ฉันมุ่งมั่นตั้งใจทำงานที่รับผิดชอบจนสำเร็จ แม้จะยากลำบาก</t>
  </si>
  <si>
    <t>36.  ฉันทำเป็นไม่สนใจหากมีใครมาขอความช่วยเหลือ</t>
  </si>
  <si>
    <t>37.  ฉันไม่ชอบบริจาคทรัพย์สินสิ่งของให้ส่วนรวม</t>
  </si>
  <si>
    <t>38.  ฉันประพฤติตนเป็นแบบอย่างที่ดี เพื่อส่งต่อความดีให้ผู้อื่นต่อไป</t>
  </si>
  <si>
    <t>39.  ฉันยินดีสนับสนุนกิจกรรมที่เป็นประโยชน์เพื่อส่วนรวม</t>
  </si>
  <si>
    <t xml:space="preserve">40.  ฉันไม่สนใจเรียนรู้สิ่งใหม่ๆ แม้ว่าสิ่งนั้นจะมีผลกระทบต่อฉัน </t>
  </si>
  <si>
    <t>43.  ฉันคิดว่าหากผลงานมีคุณภาพด้อยลง เพราะมีคนอื่นมาวุ่นวาย</t>
  </si>
  <si>
    <t>44.  ฉันทำเป็นไม่รู้ไม่เห็น เมื่อพบการกระทำความผิดตามกฎหมาย</t>
  </si>
  <si>
    <t>45.  ฉันไม่กล้าร้องเรียนการทุจริต เพราะกลัวผลกระทบที่ตามมา</t>
  </si>
  <si>
    <t>46.  ฉันรู้สึกมีความสุขที่ได้ทำสิ่งดีๆ ให้สังคมได้รับประโยชน์</t>
  </si>
  <si>
    <t>47.  ฉันภูมิใจในตนเองเสมอ เมื่อได้ทำความดี แม้ไม่มีใครเห็น</t>
  </si>
  <si>
    <t>50. ฉันทำงานอย่างตรงไปตรงมา</t>
  </si>
  <si>
    <t>ข้อมูลทั่วไป</t>
  </si>
  <si>
    <t>จำนวน (คน)</t>
  </si>
  <si>
    <t>ร้อยละ</t>
  </si>
  <si>
    <t xml:space="preserve">     ข้าราชการ</t>
  </si>
  <si>
    <t xml:space="preserve">     พนักงานราชการ</t>
  </si>
  <si>
    <t xml:space="preserve">     ลูกจ้างประจำ</t>
  </si>
  <si>
    <t xml:space="preserve">     จ้างเหมาบริการ</t>
  </si>
  <si>
    <t xml:space="preserve">     น้อยกว่า ๒๕ ปี</t>
  </si>
  <si>
    <t xml:space="preserve">     ๒๕ - ๔๐ ปี</t>
  </si>
  <si>
    <t xml:space="preserve">     ๔๐ - ๕๕ ปี</t>
  </si>
  <si>
    <t xml:space="preserve">     ๕๖ ปี ขึ้นไป</t>
  </si>
  <si>
    <t>รวม</t>
  </si>
  <si>
    <t xml:space="preserve">      ชาย</t>
  </si>
  <si>
    <t xml:space="preserve">      หญิง</t>
  </si>
  <si>
    <t xml:space="preserve">     พนักงานกระทรวงสาธารณสุข</t>
  </si>
  <si>
    <t xml:space="preserve">     ลูกจ้างชั่วคราว</t>
  </si>
  <si>
    <t xml:space="preserve">     อนุปริญญา/เทียบเท่า</t>
  </si>
  <si>
    <t xml:space="preserve">     ปริญญาตรี</t>
  </si>
  <si>
    <t xml:space="preserve">     ปริญญาโท</t>
  </si>
  <si>
    <t xml:space="preserve">     ปริญญาเอก</t>
  </si>
  <si>
    <t>ประจำ(คน)</t>
  </si>
  <si>
    <t>ส่วนใหญ่(คน)</t>
  </si>
  <si>
    <t>ส่วนน้อย(คน)</t>
  </si>
  <si>
    <t>ไม่เคย(คน)</t>
  </si>
  <si>
    <t>ประจำ(คะแนน)</t>
  </si>
  <si>
    <t>ส่วนใหญ่(คะแนน)</t>
  </si>
  <si>
    <t>ส่วนน้อย(คะแนน)</t>
  </si>
  <si>
    <t>ไม่เคย(คะแนน)</t>
  </si>
  <si>
    <t>S.D</t>
  </si>
  <si>
    <t>รวม(คน)</t>
  </si>
  <si>
    <t xml:space="preserve">   8.  ฉันเข้าร่วมกิจกรรมเมื่อมีการประชาสัมพันธ์ขออาสาสมัคร เป็นตัวแทนของหน่วยงาน</t>
  </si>
  <si>
    <t xml:space="preserve">   7. ฉันยอมลงมือปฏิบัติแม้จะขัดแย้งกับกฎกติกาข้อตกลง (หากจำเป็น) เพื่อมุ่งสู่ความสำเร็จ</t>
  </si>
  <si>
    <t xml:space="preserve">   6.  ฉันยอมเป็นหนี้เพื่อซื้อสิ่งของราคาแพงหากสิ่งนั้น ทำให้ฉันมีภาพลักษณ์ที่ดีขึ้น</t>
  </si>
  <si>
    <t xml:space="preserve">   5.  ฉันยึดมั่นทำความดี แม้จะอยู่ในสถานการณ์ยากลำบาก</t>
  </si>
  <si>
    <t xml:space="preserve">   4.  ฉันไม่อยากช่วยเหลือผู้อื่น เพราะทำให้เสียเวลา</t>
  </si>
  <si>
    <t xml:space="preserve">   3.  ฉันรู้สึกละอายใจที่ทำผิดกฎระเบียบ แม้จะไม่มีใครรู้ก็ตาม</t>
  </si>
  <si>
    <t xml:space="preserve">      2.  ฉันจะยึดถือกฎกติกาที่ได้ร่วมกันกำหนดไว้อย่างเคร่งครัด   ไม่ว่าจะเกิดอะไรขึ้นก็ตาม</t>
  </si>
  <si>
    <t xml:space="preserve">    1.  ฉันใช้จ่ายตามความจำเป็น โดยไม่ต้องยืมเงินผู้อื่น</t>
  </si>
  <si>
    <t>10.  ฉันพอใจกับชีวิตที่เป็นอยู่ ไม่อยากได้ อยากเป็นเหมือนคนอื่น</t>
  </si>
  <si>
    <t>14.  ฉันยกย่องผู้ทำความดีด้วยวาจาสุภาพ(ไม่เสียดสี/ประชดประชัน)</t>
  </si>
  <si>
    <t>11.  ฉันจะไม่ทำสิ่งที่ขัดแย้งกับข้อตกลงของสังคม ไม่ว่าจะมีใครรับรู้หรือไม่ก็ตาม</t>
  </si>
  <si>
    <t>19.  ฉันคิดว่าไม่จำเป็นต้องแสดงความขอบคุณ เมื่อฉันได้รับความช่วยเหลือ</t>
  </si>
  <si>
    <t>21.  ฉันสามารถควบคุมอารมณ์และการกระทำได้โดยไม่ส่งผลกระทบต่อผู้อื่น</t>
  </si>
  <si>
    <t>23.  ฉันให้คำปรึกษาแก่ผู้อื่นที่มาขอความช่วยเหลือเท่าที่ฉันสามารถช่วยเหลือได้</t>
  </si>
  <si>
    <t>26.  ฉันคิดว่าเป็นภาวะปกติที่ต้องส่งงานล่าช้า  หากสภาพจิตใจไม่พร้อม</t>
  </si>
  <si>
    <t>27.  ฉันเลือกทำงานกับคนที่ให้ผลประโยชน์แก่ฉันได้มากกว่าคนที่ทำงานตรงไปตรงมา</t>
  </si>
  <si>
    <t>33.  ฉันพร้อมรับฟังข้อเสนอแนะหรือคำวิพากษ์วิจารณ์ แม้ว่าอาจจะทำให้รู้สึกลำบากใจ</t>
  </si>
  <si>
    <t>34.  ฉันมีจุดยืนที่ชัดเจน ในการต่อต้านการทุจริต แม้ต้องเดือดร้อน</t>
  </si>
  <si>
    <t>35.  ฉันให้สินน้ำใจแก่เจ้าหน้าที่ เพื่อแลกกับความสะดวกในการรับบริการ</t>
  </si>
  <si>
    <t>41.  ฉันเตรียมพร้อมรับการเปลี่ยนแปลงต่างๆ ที่จะเกิดขึ้นในอนาคต</t>
  </si>
  <si>
    <t>42.  ฉันยินดีรับผิดชอบผลการกระทำของตนเอง แม้จะทำให้รู้สึกทุกข์ใจก็ตาม</t>
  </si>
  <si>
    <t>48.  ฉันปฏิบัติตนตามหลักธรรมทางศาสนาเพราะไม่ต้องการให้สังคมเดือดร้อน</t>
  </si>
  <si>
    <t>49.  ฉันปฏิบัติตนตามกฎระเบียบของสังคมเพราะไม่ต้องการให้สังคมเดือดร้อน</t>
  </si>
  <si>
    <t xml:space="preserve">      2.  ฉันจะยึดถือกฎกติกาที่ได้ร่วมกันกำหนดไว้อย่างเคร่งครัด ไม่ว่าจะเกิดอะไรขึ้นก็ตาม</t>
  </si>
  <si>
    <t xml:space="preserve">1. เพศ </t>
  </si>
  <si>
    <t>2. กลุ่มบุคลากร</t>
  </si>
  <si>
    <t>3. อายุ</t>
  </si>
  <si>
    <t>4. การศึกษา</t>
  </si>
  <si>
    <t>5. สังกัดกลุ่มงาน/กอง</t>
  </si>
  <si>
    <t xml:space="preserve">สำนักงานปลัดกระทรวงสาธารณสุข </t>
  </si>
  <si>
    <t>สำนักงานปลัดกระทรวงสาธารณสุข</t>
  </si>
  <si>
    <t>ชื่อหน่วยงาน ...................................................</t>
  </si>
  <si>
    <t>คุณธรรมพอเพียง</t>
  </si>
  <si>
    <t>คุณธรรมวินัย</t>
  </si>
  <si>
    <t>คุณธรรมสุจริต</t>
  </si>
  <si>
    <t>คุณธรรมจิตอาสา</t>
  </si>
  <si>
    <t>คุณธรรมกตัญญู</t>
  </si>
  <si>
    <t>ประทับเวลา</t>
  </si>
  <si>
    <t>1. เพศ</t>
  </si>
  <si>
    <t>1. ฉันใช้จ่ายตามความจำเป็น โดยไม่ต้องยืมเงินผู้อื่น</t>
  </si>
  <si>
    <t>2. ฉันจะยึดถือกฎกติกาที่ได้ร่วมกันกำหนดไว้อย่างเคร่งครัด ไม่ว่าจะเกิดอะไรขึ้นก็ตาม</t>
  </si>
  <si>
    <t>3. ฉันรู้สึกละอายใจที่ทำผิดกฎระเบียบ แม้จะไม่มีใครรู้ก็ตาม</t>
  </si>
  <si>
    <t>4. ฉันไม่อยากช่วยเหลือผู้อื่น เพราะทำให้เสียเวลา</t>
  </si>
  <si>
    <t>5. ฉันยึดมั่นทำความดี แม้จะอยู่ในสถานการณ์ยากลำบาก</t>
  </si>
  <si>
    <t>6. ฉันยอมเป็นหนี้เพื่อซื้อสิ่งของราคาแพงหากสิ่งนั้น ทำให้ฉันมีภาพลักษณ์ที่ดีขึ้น</t>
  </si>
  <si>
    <t>7. ฉันยอมลงมือปฏิบัติแม้จะขัดแย้งกับกฎกติกาข้อตกลง (หากจำเป็น) เพื่อมุ่งสู่ความสำเร็จ</t>
  </si>
  <si>
    <t>8. ฉันเข้าร่วมกิจกรรมเมื่อมีการประชาสัมพันธ์ขออาสาสมัคร เป็นตัวแทนของหน่วยงาน</t>
  </si>
  <si>
    <t>9. ฉันชื่นชม เมื่อมีผู้ทำสิ่งดี ๆ ต่อกัน</t>
  </si>
  <si>
    <t>10. ฉันพอใจกับชีวิตที่เป็นอยู่ ไม่อยากได้ อยากเป็นเหมือนคนอื่น</t>
  </si>
  <si>
    <t>11. ฉันจะไม่ทำสิ่งที่ขัดแย้งกับข้อตกลงของสังคม ไม่ว่าจะมีใครรับรู้หรือไม่ก็ตาม</t>
  </si>
  <si>
    <t>12. ฉันวางเฉยเมื่อรู้ตัวว่ากำลังทำสิ่งที่ไม่ถูกต้อง</t>
  </si>
  <si>
    <t>13. ฉันคิดว่าทุกคนควรช่วยกันรักษาทรัพยากรธรรมชาติ</t>
  </si>
  <si>
    <t>14. ฉันยกย่องผู้ทำความดีด้วยวาจาสุภาพ (ไม่เสียดสี / ประชดประชัน)</t>
  </si>
  <si>
    <t>15. ฉันพิจารณาความจำเป็นและความคุ้มค่าก่อนตัดสินใจใช้จ่าย</t>
  </si>
  <si>
    <t>16. ฉันจะโต้แย้งทันทีที่มีความคิดเห็นต่างกับผู้อื่น</t>
  </si>
  <si>
    <t>17. ฉันยอมเสียผลประโยชน์ตนเอง ดีกว่าต้องเอาเปรียบผู้อื่น</t>
  </si>
  <si>
    <t>18. ฉันคิดว่าเป็นหน้าที่ของทุกคนที่ต้องดูแลสาธารณสมบัติ</t>
  </si>
  <si>
    <t>19. ฉันคิดว่าไม่จำเป็นต้องแสดงความขอบคุณ เมื่อฉันได้รับความช่วยเหลือ</t>
  </si>
  <si>
    <t>20. ฉันคิดไตร่ตรองเรื่องต่าง ๆ อย่างรอบคอบก่อนลงมือทำ</t>
  </si>
  <si>
    <t>21. ฉันสามารถควบคุมอารมณ์และการกระทำได้โดยไม่ส่งผลกระทบต่อผู้อื่น</t>
  </si>
  <si>
    <t>22. ฉันปฏิบัติกับทุกคนเท่าเทียมกัน ไม่เลือกที่รักมักที่ชัง</t>
  </si>
  <si>
    <t>23. ฉันให้คำปรึกษาแก่ผู้อื่นที่มาขอความช่วยเหลือเท่าที่ฉันสามารถช่วยเหลือได้</t>
  </si>
  <si>
    <t>24. ฉันดูแลพ่อแม่ ด้วยความรักและเอาใจใส่</t>
  </si>
  <si>
    <t>25. ฉันตัดสินใจเรื่องต่าง ๆ โดยใช้อารมณ์ความรู้สึกมากกว่าเหตุผล</t>
  </si>
  <si>
    <t>26. ฉันคิดว่าเป็นภาวะปกติที่ต้องส่งงานล่าช้า หากสภาพจิตใจไม่พร้อม</t>
  </si>
  <si>
    <t>27. ฉันเลือกทำงานกับคนที่ให้ผลประโยชน์แก่ฉันได้มากกว่าคนที่ทำงานตรงไปตรงมา</t>
  </si>
  <si>
    <t>28. ฉันสละเวลาส่วนตัวทำงาน เพื่อส่วนรวมตามความจำเป็น</t>
  </si>
  <si>
    <t>29. ฉันดูแลผู้ที่ได้เลี้ยงดูฉัน ด้วยความรักและเอาใจใส่</t>
  </si>
  <si>
    <t>30. ฉันวางแผนการใช้ชีวิตในระยะสั้น</t>
  </si>
  <si>
    <t>31. ฉันวางแผนการใช้ชีวิตในระยะยาว</t>
  </si>
  <si>
    <t>32. ฉันมุ่งมั่นตั้งใจทำงานที่รับผิดชอบจนสำเร็จ แม้จะยากลำบาก</t>
  </si>
  <si>
    <t>33. ฉันพร้อมรับฟังข้อเสนอแนะหรือคำวิพากษ์วิจารณ์ แม้ว่าอาจจะทำให้รู้สึกลำบากใจ</t>
  </si>
  <si>
    <t>34. ฉันมีจุดยืนที่ชัดเจน ในการต่อต้านการทุจริต แม้ต้องเดือดร้อน</t>
  </si>
  <si>
    <t>35. ฉันให้สินน้ำใจแก่เจ้าหน้าที่ เพื่อแลกกับความสะดวกในการรับบริการ</t>
  </si>
  <si>
    <t>36. ฉันทำเป็นไม่สนใจหากมีใครมาขอความช่วยเหลือ</t>
  </si>
  <si>
    <t>37. ฉันไม่ชอบบริจาคทรัพย์สินสิ่งของให้ส่วนรวม</t>
  </si>
  <si>
    <t>38. ฉันประพฤติตนเป็นแบบอย่างที่ดี เพื่อส่งต่อความดีให้ผู้อื่นต่อไป</t>
  </si>
  <si>
    <t>39. ฉันยินดีสนับสนุนกิจกรรมที่เป็นประโยชน์เพื่อส่วนรวม</t>
  </si>
  <si>
    <t>40. ฉันไม่สนใจเรียนรู้สิ่งใหม่ ๆ แม้ว่าสิ่งนั้นจะมีผลกระทบต่อฉัน</t>
  </si>
  <si>
    <t>41. ฉันเตรียมพร้อมรับการเปลี่ยนแปลงต่าง ๆ ที่จะเกิดขึ้นในอนาคต</t>
  </si>
  <si>
    <t>42. ฉันยินดีรับผิดชอบผลการกระทำของตนเอง แม้จะทำให้รู้สึกทุกข์ใจก็ตาม</t>
  </si>
  <si>
    <t>43. ฉันคิดว่าหากผลงานมีคุณภาพด้อยลง เพราะมีคนอื่นมาวุ่นวาย</t>
  </si>
  <si>
    <t>44. ฉันทำเป็นไม่รู้ไม่เห็น เมื่อพบการกระทำความผิดตามกฎหมาย</t>
  </si>
  <si>
    <t>45. ฉันไม่กล้าร้องเรียนการทุจริต เพราะกลัวผลกระทบที่ตามมา</t>
  </si>
  <si>
    <t>46. ฉันรู้สึกมีความสุขที่ได้ทำสิ่งดี ๆ ให้สังคมได้รับประโยชน์</t>
  </si>
  <si>
    <t>47. ฉันภูมิใจในตนเองเสมอ เมื่อได้ทำความดี แม้ไม่มีใครเห็น</t>
  </si>
  <si>
    <t>48. ฉันปฏิบัติตนตามหลักธรรมทางศาสนาเพราะไม่ต้องการให้สังคมเดือดร้อน</t>
  </si>
  <si>
    <t>49. ฉันปฏิบัติตนตามกฎระเบียบของสังคมเพราะไม่ต้องการให้สังคมเดือดร้อน</t>
  </si>
  <si>
    <t>2/5/2022, 10:00:20</t>
  </si>
  <si>
    <t>ชาย</t>
  </si>
  <si>
    <t>ข้าราชการ</t>
  </si>
  <si>
    <t>25 - 40 ปี</t>
  </si>
  <si>
    <t>ปริญญาตรี</t>
  </si>
  <si>
    <t>ศูนย์ปฏิบัติการต่อต้านการทุจริต กระทรวงสาธารณสุข</t>
  </si>
  <si>
    <t>ประจำ</t>
  </si>
  <si>
    <t>ไม่เคย</t>
  </si>
  <si>
    <t>ส่วนน้อย</t>
  </si>
  <si>
    <t>ส่วนใหญ่</t>
  </si>
  <si>
    <t>2/5/2022, 10:04:36</t>
  </si>
  <si>
    <t>หญิง</t>
  </si>
  <si>
    <t>40 - 55 ปี</t>
  </si>
  <si>
    <t>ปริญญาโท</t>
  </si>
  <si>
    <t>2/5/2022, 10:06:36</t>
  </si>
  <si>
    <t>2/5/2022, 10:15:16</t>
  </si>
  <si>
    <t>2/5/2022, 10:21:21</t>
  </si>
  <si>
    <t>พนักงานราชการ</t>
  </si>
  <si>
    <t>2/5/2022, 10:31:49</t>
  </si>
  <si>
    <t>พนักงานจ้างเหมาบริการ</t>
  </si>
  <si>
    <t>น้อยกว่า 25 ปี</t>
  </si>
  <si>
    <t>2/5/2022, 11:36:18</t>
  </si>
  <si>
    <t>2/5/2022, 13:51:36</t>
  </si>
  <si>
    <t>อนุปริญญา/เทียบเท่า</t>
  </si>
  <si>
    <t>2/5/2022, 13:52:09</t>
  </si>
  <si>
    <t>2/5/2022, 13:57:21</t>
  </si>
  <si>
    <t>2/5/2022, 14:01:55</t>
  </si>
  <si>
    <t>ปริญญาเอก</t>
  </si>
  <si>
    <t>2/5/2022, 14:03:39</t>
  </si>
  <si>
    <t>2/5/2022, 14:05:38</t>
  </si>
  <si>
    <t>2/5/2022, 14:08:34</t>
  </si>
  <si>
    <t>2/5/2022, 14:15:22</t>
  </si>
  <si>
    <t>2/5/2022, 14:16:57</t>
  </si>
  <si>
    <t>2/5/2022, 14:18:22</t>
  </si>
  <si>
    <t>2/5/2022, 14:24:34</t>
  </si>
  <si>
    <t>2/5/2022, 14:27:41</t>
  </si>
  <si>
    <t>2/5/2022, 15:11:42</t>
  </si>
  <si>
    <t>ข้อ</t>
  </si>
  <si>
    <t>ชื่อหน่วยงาน ศูนย์ปฏิบัติการต่อต้านการทุจริต กระทรวงสาธารณสุข</t>
  </si>
  <si>
    <t>ระดับพฤติกรรมคุณธรรม จำแนกเป็นรายด้าน</t>
  </si>
  <si>
    <t>คุณธรรม</t>
  </si>
  <si>
    <t>1. พอเพียง</t>
  </si>
  <si>
    <t xml:space="preserve">2. วินัย  </t>
  </si>
  <si>
    <t>3. สุจริต</t>
  </si>
  <si>
    <t>4. จิตอาสา</t>
  </si>
  <si>
    <t>5. กตัญญู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</si>
</sst>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8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Arial"/>
      <family val="2"/>
    </font>
    <font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13" xfId="0" applyBorder="1"/>
    <xf numFmtId="0" fontId="3" fillId="0" borderId="3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/>
    <xf numFmtId="0" fontId="0" fillId="0" borderId="22" xfId="0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0" fontId="0" fillId="0" borderId="12" xfId="0" applyBorder="1" applyAlignment="1">
      <alignment horizontal="center"/>
    </xf>
    <xf numFmtId="0" fontId="0" fillId="0" borderId="21" xfId="0" applyBorder="1"/>
    <xf numFmtId="0" fontId="6" fillId="4" borderId="3" xfId="0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wrapText="1" indent="2"/>
    </xf>
    <xf numFmtId="0" fontId="6" fillId="4" borderId="3" xfId="0" applyFont="1" applyFill="1" applyBorder="1" applyAlignment="1">
      <alignment horizontal="left" vertical="center" wrapText="1" indent="2"/>
    </xf>
    <xf numFmtId="0" fontId="6" fillId="4" borderId="6" xfId="0" applyFont="1" applyFill="1" applyBorder="1" applyAlignment="1">
      <alignment horizontal="left" vertical="center" wrapText="1" indent="2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6" fillId="4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right" vertical="center" wrapText="1" indent="2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/>
    <xf numFmtId="0" fontId="1" fillId="0" borderId="1" xfId="0" applyFont="1" applyBorder="1" applyAlignment="1">
      <alignment horizontal="right" vertical="center" wrapText="1" indent="2"/>
    </xf>
    <xf numFmtId="0" fontId="7" fillId="0" borderId="24" xfId="0" applyFont="1" applyBorder="1" applyAlignment="1">
      <alignment wrapText="1"/>
    </xf>
    <xf numFmtId="0" fontId="7" fillId="0" borderId="24" xfId="0" applyFont="1" applyBorder="1" applyAlignment="1">
      <alignment vertical="center"/>
    </xf>
    <xf numFmtId="0" fontId="7" fillId="0" borderId="24" xfId="0" applyFont="1" applyBorder="1" applyAlignment="1">
      <alignment horizontal="right" wrapText="1"/>
    </xf>
    <xf numFmtId="2" fontId="3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76200</xdr:rowOff>
    </xdr:from>
    <xdr:to>
      <xdr:col>2</xdr:col>
      <xdr:colOff>1600201</xdr:colOff>
      <xdr:row>0</xdr:row>
      <xdr:rowOff>381000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00D7D3A-037F-4881-A300-7CF9E2F616A1}"/>
            </a:ext>
          </a:extLst>
        </xdr:cNvPr>
        <xdr:cNvSpPr txBox="1"/>
      </xdr:nvSpPr>
      <xdr:spPr>
        <a:xfrm>
          <a:off x="4772025" y="76200"/>
          <a:ext cx="145732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เอกสารหมายเลข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5</a:t>
          </a:r>
          <a:endParaRPr lang="th-TH" sz="1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145229</xdr:colOff>
      <xdr:row>7</xdr:row>
      <xdr:rowOff>21405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กล่องข้อความ 1">
              <a:extLst>
                <a:ext uri="{FF2B5EF4-FFF2-40B4-BE49-F238E27FC236}">
                  <a16:creationId xmlns:a16="http://schemas.microsoft.com/office/drawing/2014/main" id="{77772524-46F9-486C-8EBC-0D631F000B5C}"/>
                </a:ext>
              </a:extLst>
            </xdr:cNvPr>
            <xdr:cNvSpPr txBox="1"/>
          </xdr:nvSpPr>
          <xdr:spPr>
            <a:xfrm>
              <a:off x="9517829" y="205975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3" name="กล่องข้อความ 1">
              <a:extLst>
                <a:ext uri="{FF2B5EF4-FFF2-40B4-BE49-F238E27FC236}">
                  <a16:creationId xmlns:a16="http://schemas.microsoft.com/office/drawing/2014/main" id="{77772524-46F9-486C-8EBC-0D631F000B5C}"/>
                </a:ext>
              </a:extLst>
            </xdr:cNvPr>
            <xdr:cNvSpPr txBox="1"/>
          </xdr:nvSpPr>
          <xdr:spPr>
            <a:xfrm>
              <a:off x="9517829" y="205975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E53D814E-F3D8-489B-91DF-30349DF10852}"/>
                </a:ext>
              </a:extLst>
            </xdr:cNvPr>
            <xdr:cNvSpPr txBox="1"/>
          </xdr:nvSpPr>
          <xdr:spPr>
            <a:xfrm>
              <a:off x="5105400" y="4953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E53D814E-F3D8-489B-91DF-30349DF10852}"/>
                </a:ext>
              </a:extLst>
            </xdr:cNvPr>
            <xdr:cNvSpPr txBox="1"/>
          </xdr:nvSpPr>
          <xdr:spPr>
            <a:xfrm>
              <a:off x="5105400" y="4953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9525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กล่องข้อความ 1">
              <a:extLst>
                <a:ext uri="{FF2B5EF4-FFF2-40B4-BE49-F238E27FC236}">
                  <a16:creationId xmlns:a16="http://schemas.microsoft.com/office/drawing/2014/main" id="{A9588FF3-9E9E-456D-A46B-A979660F6ED8}"/>
                </a:ext>
              </a:extLst>
            </xdr:cNvPr>
            <xdr:cNvSpPr txBox="1"/>
          </xdr:nvSpPr>
          <xdr:spPr>
            <a:xfrm>
              <a:off x="5248275" y="3810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4" name="กล่องข้อความ 1">
              <a:extLst>
                <a:ext uri="{FF2B5EF4-FFF2-40B4-BE49-F238E27FC236}">
                  <a16:creationId xmlns:a16="http://schemas.microsoft.com/office/drawing/2014/main" id="{A9588FF3-9E9E-456D-A46B-A979660F6ED8}"/>
                </a:ext>
              </a:extLst>
            </xdr:cNvPr>
            <xdr:cNvSpPr txBox="1"/>
          </xdr:nvSpPr>
          <xdr:spPr>
            <a:xfrm>
              <a:off x="5248275" y="3810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46BADD6E-65A3-4402-8076-29F9DD45729D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46BADD6E-65A3-4402-8076-29F9DD45729D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2F92BCF7-04CA-4F95-883B-FFA6F5BFF7E2}"/>
                </a:ext>
              </a:extLst>
            </xdr:cNvPr>
            <xdr:cNvSpPr txBox="1"/>
          </xdr:nvSpPr>
          <xdr:spPr>
            <a:xfrm>
              <a:off x="5181600" y="4000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2F92BCF7-04CA-4F95-883B-FFA6F5BFF7E2}"/>
                </a:ext>
              </a:extLst>
            </xdr:cNvPr>
            <xdr:cNvSpPr txBox="1"/>
          </xdr:nvSpPr>
          <xdr:spPr>
            <a:xfrm>
              <a:off x="5181600" y="4000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4C916682-86C6-4B11-979A-398EC60E8FE1}"/>
                </a:ext>
              </a:extLst>
            </xdr:cNvPr>
            <xdr:cNvSpPr txBox="1"/>
          </xdr:nvSpPr>
          <xdr:spPr>
            <a:xfrm>
              <a:off x="4791075" y="37147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4C916682-86C6-4B11-979A-398EC60E8FE1}"/>
                </a:ext>
              </a:extLst>
            </xdr:cNvPr>
            <xdr:cNvSpPr txBox="1"/>
          </xdr:nvSpPr>
          <xdr:spPr>
            <a:xfrm>
              <a:off x="4791075" y="37147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47625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กล่องข้อความ 1">
              <a:extLst>
                <a:ext uri="{FF2B5EF4-FFF2-40B4-BE49-F238E27FC236}">
                  <a16:creationId xmlns:a16="http://schemas.microsoft.com/office/drawing/2014/main" id="{02F86538-891E-4946-96E7-9351AD897BF5}"/>
                </a:ext>
              </a:extLst>
            </xdr:cNvPr>
            <xdr:cNvSpPr txBox="1"/>
          </xdr:nvSpPr>
          <xdr:spPr>
            <a:xfrm>
              <a:off x="838200" y="6572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3" name="กล่องข้อความ 1">
              <a:extLst>
                <a:ext uri="{FF2B5EF4-FFF2-40B4-BE49-F238E27FC236}">
                  <a16:creationId xmlns:a16="http://schemas.microsoft.com/office/drawing/2014/main" id="{02F86538-891E-4946-96E7-9351AD897BF5}"/>
                </a:ext>
              </a:extLst>
            </xdr:cNvPr>
            <xdr:cNvSpPr txBox="1"/>
          </xdr:nvSpPr>
          <xdr:spPr>
            <a:xfrm>
              <a:off x="838200" y="6572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3847-931E-4F8C-B4E0-1B3D0FB4D08C}">
  <dimension ref="A1:BJ121"/>
  <sheetViews>
    <sheetView topLeftCell="A9" workbookViewId="0">
      <selection activeCell="D22" sqref="D22"/>
    </sheetView>
  </sheetViews>
  <sheetFormatPr defaultRowHeight="14.25" x14ac:dyDescent="0.2"/>
  <sheetData>
    <row r="1" spans="1:62" ht="141" thickBot="1" x14ac:dyDescent="0.25">
      <c r="A1" s="75" t="s">
        <v>99</v>
      </c>
      <c r="B1" s="75" t="s">
        <v>100</v>
      </c>
      <c r="C1" s="75" t="s">
        <v>87</v>
      </c>
      <c r="D1" s="75" t="s">
        <v>88</v>
      </c>
      <c r="E1" s="75" t="s">
        <v>89</v>
      </c>
      <c r="F1" s="75" t="s">
        <v>90</v>
      </c>
      <c r="G1" s="75" t="s">
        <v>101</v>
      </c>
      <c r="H1" s="75" t="s">
        <v>102</v>
      </c>
      <c r="I1" s="75" t="s">
        <v>103</v>
      </c>
      <c r="J1" s="75" t="s">
        <v>104</v>
      </c>
      <c r="K1" s="75" t="s">
        <v>105</v>
      </c>
      <c r="L1" s="75" t="s">
        <v>106</v>
      </c>
      <c r="M1" s="75" t="s">
        <v>107</v>
      </c>
      <c r="N1" s="75" t="s">
        <v>108</v>
      </c>
      <c r="O1" s="75" t="s">
        <v>109</v>
      </c>
      <c r="P1" s="75" t="s">
        <v>110</v>
      </c>
      <c r="Q1" s="75" t="s">
        <v>111</v>
      </c>
      <c r="R1" s="75" t="s">
        <v>112</v>
      </c>
      <c r="S1" s="75" t="s">
        <v>113</v>
      </c>
      <c r="T1" s="75" t="s">
        <v>114</v>
      </c>
      <c r="U1" s="75" t="s">
        <v>115</v>
      </c>
      <c r="V1" s="75" t="s">
        <v>116</v>
      </c>
      <c r="W1" s="75" t="s">
        <v>117</v>
      </c>
      <c r="X1" s="75" t="s">
        <v>118</v>
      </c>
      <c r="Y1" s="75" t="s">
        <v>119</v>
      </c>
      <c r="Z1" s="75" t="s">
        <v>120</v>
      </c>
      <c r="AA1" s="75" t="s">
        <v>121</v>
      </c>
      <c r="AB1" s="75" t="s">
        <v>122</v>
      </c>
      <c r="AC1" s="75" t="s">
        <v>123</v>
      </c>
      <c r="AD1" s="75" t="s">
        <v>124</v>
      </c>
      <c r="AE1" s="75" t="s">
        <v>125</v>
      </c>
      <c r="AF1" s="75" t="s">
        <v>126</v>
      </c>
      <c r="AG1" s="75" t="s">
        <v>127</v>
      </c>
      <c r="AH1" s="75" t="s">
        <v>128</v>
      </c>
      <c r="AI1" s="75" t="s">
        <v>129</v>
      </c>
      <c r="AJ1" s="75" t="s">
        <v>130</v>
      </c>
      <c r="AK1" s="75" t="s">
        <v>131</v>
      </c>
      <c r="AL1" s="75" t="s">
        <v>132</v>
      </c>
      <c r="AM1" s="75" t="s">
        <v>133</v>
      </c>
      <c r="AN1" s="75" t="s">
        <v>134</v>
      </c>
      <c r="AO1" s="75" t="s">
        <v>135</v>
      </c>
      <c r="AP1" s="75" t="s">
        <v>136</v>
      </c>
      <c r="AQ1" s="75" t="s">
        <v>137</v>
      </c>
      <c r="AR1" s="75" t="s">
        <v>138</v>
      </c>
      <c r="AS1" s="75" t="s">
        <v>139</v>
      </c>
      <c r="AT1" s="75" t="s">
        <v>140</v>
      </c>
      <c r="AU1" s="75" t="s">
        <v>141</v>
      </c>
      <c r="AV1" s="75" t="s">
        <v>142</v>
      </c>
      <c r="AW1" s="75" t="s">
        <v>143</v>
      </c>
      <c r="AX1" s="75" t="s">
        <v>144</v>
      </c>
      <c r="AY1" s="75" t="s">
        <v>145</v>
      </c>
      <c r="AZ1" s="75" t="s">
        <v>146</v>
      </c>
      <c r="BA1" s="75" t="s">
        <v>147</v>
      </c>
      <c r="BB1" s="75" t="s">
        <v>148</v>
      </c>
      <c r="BC1" s="75" t="s">
        <v>149</v>
      </c>
      <c r="BD1" s="76" t="s">
        <v>31</v>
      </c>
      <c r="BE1" s="75"/>
      <c r="BF1" s="75"/>
      <c r="BG1" s="75"/>
      <c r="BH1" s="75"/>
      <c r="BI1" s="75"/>
      <c r="BJ1" s="75"/>
    </row>
    <row r="2" spans="1:62" ht="77.25" thickBot="1" x14ac:dyDescent="0.25">
      <c r="A2" s="77" t="s">
        <v>150</v>
      </c>
      <c r="B2" s="75" t="s">
        <v>151</v>
      </c>
      <c r="C2" s="75" t="s">
        <v>152</v>
      </c>
      <c r="D2" s="75" t="s">
        <v>153</v>
      </c>
      <c r="E2" s="75" t="s">
        <v>154</v>
      </c>
      <c r="F2" s="75" t="s">
        <v>155</v>
      </c>
      <c r="G2" s="75" t="s">
        <v>156</v>
      </c>
      <c r="H2" s="75" t="s">
        <v>156</v>
      </c>
      <c r="I2" s="75" t="s">
        <v>156</v>
      </c>
      <c r="J2" s="75" t="s">
        <v>157</v>
      </c>
      <c r="K2" s="75" t="s">
        <v>156</v>
      </c>
      <c r="L2" s="75" t="s">
        <v>157</v>
      </c>
      <c r="M2" s="75" t="s">
        <v>156</v>
      </c>
      <c r="N2" s="75" t="s">
        <v>156</v>
      </c>
      <c r="O2" s="75" t="s">
        <v>156</v>
      </c>
      <c r="P2" s="75" t="s">
        <v>156</v>
      </c>
      <c r="Q2" s="75" t="s">
        <v>156</v>
      </c>
      <c r="R2" s="75" t="s">
        <v>157</v>
      </c>
      <c r="S2" s="75" t="s">
        <v>156</v>
      </c>
      <c r="T2" s="75" t="s">
        <v>156</v>
      </c>
      <c r="U2" s="75" t="s">
        <v>156</v>
      </c>
      <c r="V2" s="75" t="s">
        <v>158</v>
      </c>
      <c r="W2" s="75" t="s">
        <v>156</v>
      </c>
      <c r="X2" s="75" t="s">
        <v>156</v>
      </c>
      <c r="Y2" s="75" t="s">
        <v>157</v>
      </c>
      <c r="Z2" s="75" t="s">
        <v>156</v>
      </c>
      <c r="AA2" s="75" t="s">
        <v>156</v>
      </c>
      <c r="AB2" s="75" t="s">
        <v>156</v>
      </c>
      <c r="AC2" s="75" t="s">
        <v>156</v>
      </c>
      <c r="AD2" s="75" t="s">
        <v>156</v>
      </c>
      <c r="AE2" s="75" t="s">
        <v>158</v>
      </c>
      <c r="AF2" s="75" t="s">
        <v>159</v>
      </c>
      <c r="AG2" s="75" t="s">
        <v>157</v>
      </c>
      <c r="AH2" s="75" t="s">
        <v>156</v>
      </c>
      <c r="AI2" s="75" t="s">
        <v>156</v>
      </c>
      <c r="AJ2" s="75" t="s">
        <v>159</v>
      </c>
      <c r="AK2" s="75" t="s">
        <v>159</v>
      </c>
      <c r="AL2" s="75" t="s">
        <v>156</v>
      </c>
      <c r="AM2" s="75" t="s">
        <v>156</v>
      </c>
      <c r="AN2" s="75" t="s">
        <v>156</v>
      </c>
      <c r="AO2" s="75" t="s">
        <v>157</v>
      </c>
      <c r="AP2" s="75" t="s">
        <v>157</v>
      </c>
      <c r="AQ2" s="75" t="s">
        <v>157</v>
      </c>
      <c r="AR2" s="75" t="s">
        <v>156</v>
      </c>
      <c r="AS2" s="75" t="s">
        <v>156</v>
      </c>
      <c r="AT2" s="75" t="s">
        <v>157</v>
      </c>
      <c r="AU2" s="75" t="s">
        <v>156</v>
      </c>
      <c r="AV2" s="75" t="s">
        <v>156</v>
      </c>
      <c r="AW2" s="75" t="s">
        <v>157</v>
      </c>
      <c r="AX2" s="75" t="s">
        <v>157</v>
      </c>
      <c r="AY2" s="75" t="s">
        <v>157</v>
      </c>
      <c r="AZ2" s="75" t="s">
        <v>156</v>
      </c>
      <c r="BA2" s="75" t="s">
        <v>156</v>
      </c>
      <c r="BB2" s="75" t="s">
        <v>156</v>
      </c>
      <c r="BC2" s="75" t="s">
        <v>156</v>
      </c>
      <c r="BD2" s="75" t="s">
        <v>156</v>
      </c>
      <c r="BE2" s="75"/>
      <c r="BF2" s="75"/>
      <c r="BG2" s="75"/>
      <c r="BH2" s="75"/>
      <c r="BI2" s="75"/>
      <c r="BJ2" s="75"/>
    </row>
    <row r="3" spans="1:62" ht="77.25" thickBot="1" x14ac:dyDescent="0.25">
      <c r="A3" s="77" t="s">
        <v>160</v>
      </c>
      <c r="B3" s="75" t="s">
        <v>161</v>
      </c>
      <c r="C3" s="75" t="s">
        <v>152</v>
      </c>
      <c r="D3" s="75" t="s">
        <v>162</v>
      </c>
      <c r="E3" s="75" t="s">
        <v>163</v>
      </c>
      <c r="F3" s="75" t="s">
        <v>155</v>
      </c>
      <c r="G3" s="75" t="s">
        <v>158</v>
      </c>
      <c r="H3" s="75" t="s">
        <v>156</v>
      </c>
      <c r="I3" s="75" t="s">
        <v>156</v>
      </c>
      <c r="J3" s="75" t="s">
        <v>157</v>
      </c>
      <c r="K3" s="75" t="s">
        <v>159</v>
      </c>
      <c r="L3" s="75" t="s">
        <v>157</v>
      </c>
      <c r="M3" s="75" t="s">
        <v>158</v>
      </c>
      <c r="N3" s="75" t="s">
        <v>159</v>
      </c>
      <c r="O3" s="75" t="s">
        <v>159</v>
      </c>
      <c r="P3" s="75" t="s">
        <v>159</v>
      </c>
      <c r="Q3" s="75" t="s">
        <v>159</v>
      </c>
      <c r="R3" s="75" t="s">
        <v>158</v>
      </c>
      <c r="S3" s="75" t="s">
        <v>158</v>
      </c>
      <c r="T3" s="75" t="s">
        <v>159</v>
      </c>
      <c r="U3" s="75" t="s">
        <v>156</v>
      </c>
      <c r="V3" s="75" t="s">
        <v>158</v>
      </c>
      <c r="W3" s="75" t="s">
        <v>159</v>
      </c>
      <c r="X3" s="75" t="s">
        <v>159</v>
      </c>
      <c r="Y3" s="75" t="s">
        <v>157</v>
      </c>
      <c r="Z3" s="75" t="s">
        <v>156</v>
      </c>
      <c r="AA3" s="75" t="s">
        <v>156</v>
      </c>
      <c r="AB3" s="75" t="s">
        <v>156</v>
      </c>
      <c r="AC3" s="75" t="s">
        <v>156</v>
      </c>
      <c r="AD3" s="75" t="s">
        <v>156</v>
      </c>
      <c r="AE3" s="75" t="s">
        <v>158</v>
      </c>
      <c r="AF3" s="75" t="s">
        <v>157</v>
      </c>
      <c r="AG3" s="75" t="s">
        <v>157</v>
      </c>
      <c r="AH3" s="75" t="s">
        <v>159</v>
      </c>
      <c r="AI3" s="75" t="s">
        <v>156</v>
      </c>
      <c r="AJ3" s="75" t="s">
        <v>159</v>
      </c>
      <c r="AK3" s="75" t="s">
        <v>156</v>
      </c>
      <c r="AL3" s="75" t="s">
        <v>156</v>
      </c>
      <c r="AM3" s="75" t="s">
        <v>156</v>
      </c>
      <c r="AN3" s="75" t="s">
        <v>158</v>
      </c>
      <c r="AO3" s="75" t="s">
        <v>158</v>
      </c>
      <c r="AP3" s="75" t="s">
        <v>157</v>
      </c>
      <c r="AQ3" s="75" t="s">
        <v>157</v>
      </c>
      <c r="AR3" s="75" t="s">
        <v>159</v>
      </c>
      <c r="AS3" s="75" t="s">
        <v>156</v>
      </c>
      <c r="AT3" s="75" t="s">
        <v>157</v>
      </c>
      <c r="AU3" s="75" t="s">
        <v>159</v>
      </c>
      <c r="AV3" s="75" t="s">
        <v>158</v>
      </c>
      <c r="AW3" s="75" t="s">
        <v>157</v>
      </c>
      <c r="AX3" s="75" t="s">
        <v>158</v>
      </c>
      <c r="AY3" s="75" t="s">
        <v>159</v>
      </c>
      <c r="AZ3" s="75" t="s">
        <v>159</v>
      </c>
      <c r="BA3" s="75" t="s">
        <v>159</v>
      </c>
      <c r="BB3" s="75" t="s">
        <v>159</v>
      </c>
      <c r="BC3" s="75" t="s">
        <v>159</v>
      </c>
      <c r="BD3" s="75" t="s">
        <v>159</v>
      </c>
      <c r="BE3" s="75"/>
      <c r="BF3" s="75"/>
      <c r="BG3" s="75"/>
      <c r="BH3" s="75"/>
      <c r="BI3" s="75"/>
      <c r="BJ3" s="75"/>
    </row>
    <row r="4" spans="1:62" ht="77.25" thickBot="1" x14ac:dyDescent="0.25">
      <c r="A4" s="77" t="s">
        <v>164</v>
      </c>
      <c r="B4" s="75" t="s">
        <v>161</v>
      </c>
      <c r="C4" s="75" t="s">
        <v>152</v>
      </c>
      <c r="D4" s="75" t="s">
        <v>153</v>
      </c>
      <c r="E4" s="75" t="s">
        <v>154</v>
      </c>
      <c r="F4" s="75" t="s">
        <v>155</v>
      </c>
      <c r="G4" s="75" t="s">
        <v>156</v>
      </c>
      <c r="H4" s="75" t="s">
        <v>156</v>
      </c>
      <c r="I4" s="75" t="s">
        <v>156</v>
      </c>
      <c r="J4" s="75" t="s">
        <v>157</v>
      </c>
      <c r="K4" s="75" t="s">
        <v>159</v>
      </c>
      <c r="L4" s="75" t="s">
        <v>157</v>
      </c>
      <c r="M4" s="75" t="s">
        <v>157</v>
      </c>
      <c r="N4" s="75" t="s">
        <v>159</v>
      </c>
      <c r="O4" s="75" t="s">
        <v>159</v>
      </c>
      <c r="P4" s="75" t="s">
        <v>159</v>
      </c>
      <c r="Q4" s="75" t="s">
        <v>156</v>
      </c>
      <c r="R4" s="75" t="s">
        <v>157</v>
      </c>
      <c r="S4" s="75" t="s">
        <v>156</v>
      </c>
      <c r="T4" s="75" t="s">
        <v>156</v>
      </c>
      <c r="U4" s="75" t="s">
        <v>156</v>
      </c>
      <c r="V4" s="75" t="s">
        <v>159</v>
      </c>
      <c r="W4" s="75" t="s">
        <v>156</v>
      </c>
      <c r="X4" s="75" t="s">
        <v>156</v>
      </c>
      <c r="Y4" s="75" t="s">
        <v>157</v>
      </c>
      <c r="Z4" s="75" t="s">
        <v>159</v>
      </c>
      <c r="AA4" s="75" t="s">
        <v>159</v>
      </c>
      <c r="AB4" s="75" t="s">
        <v>159</v>
      </c>
      <c r="AC4" s="75" t="s">
        <v>156</v>
      </c>
      <c r="AD4" s="75" t="s">
        <v>156</v>
      </c>
      <c r="AE4" s="75" t="s">
        <v>157</v>
      </c>
      <c r="AF4" s="75" t="s">
        <v>157</v>
      </c>
      <c r="AG4" s="75" t="s">
        <v>157</v>
      </c>
      <c r="AH4" s="75" t="s">
        <v>159</v>
      </c>
      <c r="AI4" s="75" t="s">
        <v>156</v>
      </c>
      <c r="AJ4" s="75" t="s">
        <v>158</v>
      </c>
      <c r="AK4" s="75" t="s">
        <v>156</v>
      </c>
      <c r="AL4" s="75" t="s">
        <v>156</v>
      </c>
      <c r="AM4" s="75" t="s">
        <v>156</v>
      </c>
      <c r="AN4" s="75" t="s">
        <v>159</v>
      </c>
      <c r="AO4" s="75" t="s">
        <v>157</v>
      </c>
      <c r="AP4" s="75" t="s">
        <v>157</v>
      </c>
      <c r="AQ4" s="75" t="s">
        <v>157</v>
      </c>
      <c r="AR4" s="75" t="s">
        <v>159</v>
      </c>
      <c r="AS4" s="75" t="s">
        <v>159</v>
      </c>
      <c r="AT4" s="75" t="s">
        <v>157</v>
      </c>
      <c r="AU4" s="75" t="s">
        <v>159</v>
      </c>
      <c r="AV4" s="75" t="s">
        <v>159</v>
      </c>
      <c r="AW4" s="75" t="s">
        <v>157</v>
      </c>
      <c r="AX4" s="75" t="s">
        <v>157</v>
      </c>
      <c r="AY4" s="75" t="s">
        <v>157</v>
      </c>
      <c r="AZ4" s="75" t="s">
        <v>159</v>
      </c>
      <c r="BA4" s="75" t="s">
        <v>156</v>
      </c>
      <c r="BB4" s="75" t="s">
        <v>156</v>
      </c>
      <c r="BC4" s="75" t="s">
        <v>156</v>
      </c>
      <c r="BD4" s="75" t="s">
        <v>156</v>
      </c>
      <c r="BE4" s="75"/>
      <c r="BF4" s="75"/>
      <c r="BG4" s="75"/>
      <c r="BH4" s="75"/>
      <c r="BI4" s="75"/>
      <c r="BJ4" s="75"/>
    </row>
    <row r="5" spans="1:62" ht="77.25" thickBot="1" x14ac:dyDescent="0.25">
      <c r="A5" s="77" t="s">
        <v>165</v>
      </c>
      <c r="B5" s="75" t="s">
        <v>161</v>
      </c>
      <c r="C5" s="75" t="s">
        <v>152</v>
      </c>
      <c r="D5" s="75" t="s">
        <v>153</v>
      </c>
      <c r="E5" s="75" t="s">
        <v>154</v>
      </c>
      <c r="F5" s="75" t="s">
        <v>155</v>
      </c>
      <c r="G5" s="75" t="s">
        <v>158</v>
      </c>
      <c r="H5" s="75" t="s">
        <v>159</v>
      </c>
      <c r="I5" s="75" t="s">
        <v>158</v>
      </c>
      <c r="J5" s="75" t="s">
        <v>157</v>
      </c>
      <c r="K5" s="75" t="s">
        <v>156</v>
      </c>
      <c r="L5" s="75" t="s">
        <v>157</v>
      </c>
      <c r="M5" s="75" t="s">
        <v>157</v>
      </c>
      <c r="N5" s="75" t="s">
        <v>156</v>
      </c>
      <c r="O5" s="75" t="s">
        <v>156</v>
      </c>
      <c r="P5" s="75" t="s">
        <v>159</v>
      </c>
      <c r="Q5" s="75" t="s">
        <v>159</v>
      </c>
      <c r="R5" s="75" t="s">
        <v>158</v>
      </c>
      <c r="S5" s="75" t="s">
        <v>159</v>
      </c>
      <c r="T5" s="75" t="s">
        <v>156</v>
      </c>
      <c r="U5" s="75" t="s">
        <v>159</v>
      </c>
      <c r="V5" s="75" t="s">
        <v>158</v>
      </c>
      <c r="W5" s="75" t="s">
        <v>159</v>
      </c>
      <c r="X5" s="75" t="s">
        <v>159</v>
      </c>
      <c r="Y5" s="75" t="s">
        <v>157</v>
      </c>
      <c r="Z5" s="75" t="s">
        <v>159</v>
      </c>
      <c r="AA5" s="75" t="s">
        <v>156</v>
      </c>
      <c r="AB5" s="75" t="s">
        <v>156</v>
      </c>
      <c r="AC5" s="75" t="s">
        <v>156</v>
      </c>
      <c r="AD5" s="75" t="s">
        <v>156</v>
      </c>
      <c r="AE5" s="75" t="s">
        <v>158</v>
      </c>
      <c r="AF5" s="75" t="s">
        <v>158</v>
      </c>
      <c r="AG5" s="75" t="s">
        <v>157</v>
      </c>
      <c r="AH5" s="75" t="s">
        <v>159</v>
      </c>
      <c r="AI5" s="75" t="s">
        <v>159</v>
      </c>
      <c r="AJ5" s="75" t="s">
        <v>159</v>
      </c>
      <c r="AK5" s="75" t="s">
        <v>159</v>
      </c>
      <c r="AL5" s="75" t="s">
        <v>159</v>
      </c>
      <c r="AM5" s="75" t="s">
        <v>156</v>
      </c>
      <c r="AN5" s="75" t="s">
        <v>156</v>
      </c>
      <c r="AO5" s="75" t="s">
        <v>157</v>
      </c>
      <c r="AP5" s="75" t="s">
        <v>157</v>
      </c>
      <c r="AQ5" s="75" t="s">
        <v>157</v>
      </c>
      <c r="AR5" s="75" t="s">
        <v>156</v>
      </c>
      <c r="AS5" s="75" t="s">
        <v>156</v>
      </c>
      <c r="AT5" s="75" t="s">
        <v>157</v>
      </c>
      <c r="AU5" s="75" t="s">
        <v>159</v>
      </c>
      <c r="AV5" s="75" t="s">
        <v>156</v>
      </c>
      <c r="AW5" s="75" t="s">
        <v>158</v>
      </c>
      <c r="AX5" s="75" t="s">
        <v>158</v>
      </c>
      <c r="AY5" s="75" t="s">
        <v>158</v>
      </c>
      <c r="AZ5" s="75" t="s">
        <v>156</v>
      </c>
      <c r="BA5" s="75" t="s">
        <v>156</v>
      </c>
      <c r="BB5" s="75" t="s">
        <v>156</v>
      </c>
      <c r="BC5" s="75" t="s">
        <v>156</v>
      </c>
      <c r="BD5" s="75" t="s">
        <v>156</v>
      </c>
      <c r="BE5" s="75"/>
      <c r="BF5" s="75"/>
      <c r="BG5" s="75"/>
      <c r="BH5" s="75"/>
      <c r="BI5" s="75"/>
      <c r="BJ5" s="75"/>
    </row>
    <row r="6" spans="1:62" ht="77.25" thickBot="1" x14ac:dyDescent="0.25">
      <c r="A6" s="77" t="s">
        <v>166</v>
      </c>
      <c r="B6" s="75" t="s">
        <v>161</v>
      </c>
      <c r="C6" s="75" t="s">
        <v>167</v>
      </c>
      <c r="D6" s="75" t="s">
        <v>153</v>
      </c>
      <c r="E6" s="75" t="s">
        <v>163</v>
      </c>
      <c r="F6" s="75" t="s">
        <v>155</v>
      </c>
      <c r="G6" s="75" t="s">
        <v>156</v>
      </c>
      <c r="H6" s="75" t="s">
        <v>159</v>
      </c>
      <c r="I6" s="75" t="s">
        <v>156</v>
      </c>
      <c r="J6" s="75" t="s">
        <v>157</v>
      </c>
      <c r="K6" s="75" t="s">
        <v>156</v>
      </c>
      <c r="L6" s="75" t="s">
        <v>157</v>
      </c>
      <c r="M6" s="75" t="s">
        <v>157</v>
      </c>
      <c r="N6" s="75" t="s">
        <v>159</v>
      </c>
      <c r="O6" s="75" t="s">
        <v>156</v>
      </c>
      <c r="P6" s="75" t="s">
        <v>156</v>
      </c>
      <c r="Q6" s="75" t="s">
        <v>156</v>
      </c>
      <c r="R6" s="75" t="s">
        <v>157</v>
      </c>
      <c r="S6" s="75" t="s">
        <v>156</v>
      </c>
      <c r="T6" s="75" t="s">
        <v>156</v>
      </c>
      <c r="U6" s="75" t="s">
        <v>156</v>
      </c>
      <c r="V6" s="75" t="s">
        <v>159</v>
      </c>
      <c r="W6" s="75" t="s">
        <v>156</v>
      </c>
      <c r="X6" s="75" t="s">
        <v>156</v>
      </c>
      <c r="Y6" s="75" t="s">
        <v>157</v>
      </c>
      <c r="Z6" s="75" t="s">
        <v>159</v>
      </c>
      <c r="AA6" s="75" t="s">
        <v>159</v>
      </c>
      <c r="AB6" s="75" t="s">
        <v>156</v>
      </c>
      <c r="AC6" s="75" t="s">
        <v>156</v>
      </c>
      <c r="AD6" s="75" t="s">
        <v>156</v>
      </c>
      <c r="AE6" s="75" t="s">
        <v>157</v>
      </c>
      <c r="AF6" s="75" t="s">
        <v>157</v>
      </c>
      <c r="AG6" s="75" t="s">
        <v>157</v>
      </c>
      <c r="AH6" s="75" t="s">
        <v>156</v>
      </c>
      <c r="AI6" s="75" t="s">
        <v>156</v>
      </c>
      <c r="AJ6" s="75" t="s">
        <v>156</v>
      </c>
      <c r="AK6" s="75" t="s">
        <v>156</v>
      </c>
      <c r="AL6" s="75" t="s">
        <v>156</v>
      </c>
      <c r="AM6" s="75" t="s">
        <v>156</v>
      </c>
      <c r="AN6" s="75" t="s">
        <v>156</v>
      </c>
      <c r="AO6" s="75" t="s">
        <v>157</v>
      </c>
      <c r="AP6" s="75" t="s">
        <v>157</v>
      </c>
      <c r="AQ6" s="75" t="s">
        <v>157</v>
      </c>
      <c r="AR6" s="75" t="s">
        <v>156</v>
      </c>
      <c r="AS6" s="75" t="s">
        <v>156</v>
      </c>
      <c r="AT6" s="75" t="s">
        <v>157</v>
      </c>
      <c r="AU6" s="75" t="s">
        <v>156</v>
      </c>
      <c r="AV6" s="75" t="s">
        <v>156</v>
      </c>
      <c r="AW6" s="75" t="s">
        <v>157</v>
      </c>
      <c r="AX6" s="75" t="s">
        <v>157</v>
      </c>
      <c r="AY6" s="75" t="s">
        <v>157</v>
      </c>
      <c r="AZ6" s="75" t="s">
        <v>156</v>
      </c>
      <c r="BA6" s="75" t="s">
        <v>156</v>
      </c>
      <c r="BB6" s="75" t="s">
        <v>156</v>
      </c>
      <c r="BC6" s="75" t="s">
        <v>156</v>
      </c>
      <c r="BD6" s="75" t="s">
        <v>156</v>
      </c>
      <c r="BE6" s="75"/>
      <c r="BF6" s="75"/>
      <c r="BG6" s="75"/>
      <c r="BH6" s="75"/>
      <c r="BI6" s="75"/>
      <c r="BJ6" s="75"/>
    </row>
    <row r="7" spans="1:62" ht="77.25" thickBot="1" x14ac:dyDescent="0.25">
      <c r="A7" s="77" t="s">
        <v>168</v>
      </c>
      <c r="B7" s="75" t="s">
        <v>161</v>
      </c>
      <c r="C7" s="75" t="s">
        <v>169</v>
      </c>
      <c r="D7" s="75" t="s">
        <v>170</v>
      </c>
      <c r="E7" s="75" t="s">
        <v>154</v>
      </c>
      <c r="F7" s="75" t="s">
        <v>155</v>
      </c>
      <c r="G7" s="75" t="s">
        <v>159</v>
      </c>
      <c r="H7" s="75" t="s">
        <v>159</v>
      </c>
      <c r="I7" s="75" t="s">
        <v>156</v>
      </c>
      <c r="J7" s="75" t="s">
        <v>157</v>
      </c>
      <c r="K7" s="75" t="s">
        <v>159</v>
      </c>
      <c r="L7" s="75" t="s">
        <v>158</v>
      </c>
      <c r="M7" s="75" t="s">
        <v>159</v>
      </c>
      <c r="N7" s="75" t="s">
        <v>159</v>
      </c>
      <c r="O7" s="75" t="s">
        <v>156</v>
      </c>
      <c r="P7" s="75" t="s">
        <v>156</v>
      </c>
      <c r="Q7" s="75" t="s">
        <v>159</v>
      </c>
      <c r="R7" s="75" t="s">
        <v>157</v>
      </c>
      <c r="S7" s="75" t="s">
        <v>159</v>
      </c>
      <c r="T7" s="75" t="s">
        <v>156</v>
      </c>
      <c r="U7" s="75" t="s">
        <v>157</v>
      </c>
      <c r="V7" s="75" t="s">
        <v>158</v>
      </c>
      <c r="W7" s="75" t="s">
        <v>156</v>
      </c>
      <c r="X7" s="75" t="s">
        <v>159</v>
      </c>
      <c r="Y7" s="75" t="s">
        <v>157</v>
      </c>
      <c r="Z7" s="75" t="s">
        <v>158</v>
      </c>
      <c r="AA7" s="75" t="s">
        <v>156</v>
      </c>
      <c r="AB7" s="75" t="s">
        <v>156</v>
      </c>
      <c r="AC7" s="75" t="s">
        <v>159</v>
      </c>
      <c r="AD7" s="75" t="s">
        <v>159</v>
      </c>
      <c r="AE7" s="75" t="s">
        <v>158</v>
      </c>
      <c r="AF7" s="75" t="s">
        <v>158</v>
      </c>
      <c r="AG7" s="75" t="s">
        <v>157</v>
      </c>
      <c r="AH7" s="75" t="s">
        <v>156</v>
      </c>
      <c r="AI7" s="75" t="s">
        <v>156</v>
      </c>
      <c r="AJ7" s="75" t="s">
        <v>158</v>
      </c>
      <c r="AK7" s="75" t="s">
        <v>156</v>
      </c>
      <c r="AL7" s="75" t="s">
        <v>159</v>
      </c>
      <c r="AM7" s="75" t="s">
        <v>159</v>
      </c>
      <c r="AN7" s="75" t="s">
        <v>159</v>
      </c>
      <c r="AO7" s="75" t="s">
        <v>157</v>
      </c>
      <c r="AP7" s="75" t="s">
        <v>157</v>
      </c>
      <c r="AQ7" s="75" t="s">
        <v>158</v>
      </c>
      <c r="AR7" s="75" t="s">
        <v>159</v>
      </c>
      <c r="AS7" s="75" t="s">
        <v>156</v>
      </c>
      <c r="AT7" s="75" t="s">
        <v>159</v>
      </c>
      <c r="AU7" s="75" t="s">
        <v>159</v>
      </c>
      <c r="AV7" s="75" t="s">
        <v>159</v>
      </c>
      <c r="AW7" s="75" t="s">
        <v>157</v>
      </c>
      <c r="AX7" s="75" t="s">
        <v>157</v>
      </c>
      <c r="AY7" s="75" t="s">
        <v>157</v>
      </c>
      <c r="AZ7" s="75" t="s">
        <v>159</v>
      </c>
      <c r="BA7" s="75" t="s">
        <v>159</v>
      </c>
      <c r="BB7" s="75" t="s">
        <v>159</v>
      </c>
      <c r="BC7" s="75" t="s">
        <v>159</v>
      </c>
      <c r="BD7" s="75" t="s">
        <v>159</v>
      </c>
      <c r="BE7" s="75"/>
      <c r="BF7" s="75"/>
      <c r="BG7" s="75"/>
      <c r="BH7" s="75"/>
      <c r="BI7" s="75"/>
      <c r="BJ7" s="75"/>
    </row>
    <row r="8" spans="1:62" ht="77.25" thickBot="1" x14ac:dyDescent="0.25">
      <c r="A8" s="77" t="s">
        <v>171</v>
      </c>
      <c r="B8" s="75" t="s">
        <v>161</v>
      </c>
      <c r="C8" s="75" t="s">
        <v>152</v>
      </c>
      <c r="D8" s="75" t="s">
        <v>170</v>
      </c>
      <c r="E8" s="75" t="s">
        <v>154</v>
      </c>
      <c r="F8" s="75" t="s">
        <v>155</v>
      </c>
      <c r="G8" s="75" t="s">
        <v>159</v>
      </c>
      <c r="H8" s="75" t="s">
        <v>159</v>
      </c>
      <c r="I8" s="75" t="s">
        <v>159</v>
      </c>
      <c r="J8" s="75" t="s">
        <v>157</v>
      </c>
      <c r="K8" s="75" t="s">
        <v>158</v>
      </c>
      <c r="L8" s="75" t="s">
        <v>157</v>
      </c>
      <c r="M8" s="75" t="s">
        <v>158</v>
      </c>
      <c r="N8" s="75" t="s">
        <v>158</v>
      </c>
      <c r="O8" s="75" t="s">
        <v>156</v>
      </c>
      <c r="P8" s="75" t="s">
        <v>158</v>
      </c>
      <c r="Q8" s="75" t="s">
        <v>159</v>
      </c>
      <c r="R8" s="75" t="s">
        <v>158</v>
      </c>
      <c r="S8" s="75" t="s">
        <v>156</v>
      </c>
      <c r="T8" s="75" t="s">
        <v>156</v>
      </c>
      <c r="U8" s="75" t="s">
        <v>158</v>
      </c>
      <c r="V8" s="75" t="s">
        <v>158</v>
      </c>
      <c r="W8" s="75" t="s">
        <v>158</v>
      </c>
      <c r="X8" s="75" t="s">
        <v>156</v>
      </c>
      <c r="Y8" s="75" t="s">
        <v>157</v>
      </c>
      <c r="Z8" s="75" t="s">
        <v>158</v>
      </c>
      <c r="AA8" s="75" t="s">
        <v>158</v>
      </c>
      <c r="AB8" s="75" t="s">
        <v>159</v>
      </c>
      <c r="AC8" s="75" t="s">
        <v>156</v>
      </c>
      <c r="AD8" s="75" t="s">
        <v>159</v>
      </c>
      <c r="AE8" s="75" t="s">
        <v>159</v>
      </c>
      <c r="AF8" s="75" t="s">
        <v>158</v>
      </c>
      <c r="AG8" s="75" t="s">
        <v>157</v>
      </c>
      <c r="AH8" s="75" t="s">
        <v>156</v>
      </c>
      <c r="AI8" s="75" t="s">
        <v>156</v>
      </c>
      <c r="AJ8" s="75" t="s">
        <v>159</v>
      </c>
      <c r="AK8" s="75" t="s">
        <v>158</v>
      </c>
      <c r="AL8" s="75" t="s">
        <v>159</v>
      </c>
      <c r="AM8" s="75" t="s">
        <v>156</v>
      </c>
      <c r="AN8" s="75" t="s">
        <v>159</v>
      </c>
      <c r="AO8" s="75" t="s">
        <v>158</v>
      </c>
      <c r="AP8" s="75" t="s">
        <v>157</v>
      </c>
      <c r="AQ8" s="75" t="s">
        <v>157</v>
      </c>
      <c r="AR8" s="75" t="s">
        <v>159</v>
      </c>
      <c r="AS8" s="75" t="s">
        <v>159</v>
      </c>
      <c r="AT8" s="75" t="s">
        <v>157</v>
      </c>
      <c r="AU8" s="75" t="s">
        <v>158</v>
      </c>
      <c r="AV8" s="75" t="s">
        <v>159</v>
      </c>
      <c r="AW8" s="75" t="s">
        <v>158</v>
      </c>
      <c r="AX8" s="75" t="s">
        <v>158</v>
      </c>
      <c r="AY8" s="75" t="s">
        <v>158</v>
      </c>
      <c r="AZ8" s="75" t="s">
        <v>156</v>
      </c>
      <c r="BA8" s="75" t="s">
        <v>156</v>
      </c>
      <c r="BB8" s="75" t="s">
        <v>158</v>
      </c>
      <c r="BC8" s="75" t="s">
        <v>159</v>
      </c>
      <c r="BD8" s="75" t="s">
        <v>159</v>
      </c>
      <c r="BE8" s="75"/>
      <c r="BF8" s="75"/>
      <c r="BG8" s="75"/>
      <c r="BH8" s="75"/>
      <c r="BI8" s="75"/>
      <c r="BJ8" s="75"/>
    </row>
    <row r="9" spans="1:62" ht="77.25" thickBot="1" x14ac:dyDescent="0.25">
      <c r="A9" s="77" t="s">
        <v>172</v>
      </c>
      <c r="B9" s="75" t="s">
        <v>161</v>
      </c>
      <c r="C9" s="75" t="s">
        <v>169</v>
      </c>
      <c r="D9" s="75" t="s">
        <v>170</v>
      </c>
      <c r="E9" s="75" t="s">
        <v>173</v>
      </c>
      <c r="F9" s="75" t="s">
        <v>155</v>
      </c>
      <c r="G9" s="75" t="s">
        <v>159</v>
      </c>
      <c r="H9" s="75" t="s">
        <v>159</v>
      </c>
      <c r="I9" s="75" t="s">
        <v>157</v>
      </c>
      <c r="J9" s="75" t="s">
        <v>157</v>
      </c>
      <c r="K9" s="75" t="s">
        <v>159</v>
      </c>
      <c r="L9" s="75" t="s">
        <v>158</v>
      </c>
      <c r="M9" s="75" t="s">
        <v>158</v>
      </c>
      <c r="N9" s="75" t="s">
        <v>158</v>
      </c>
      <c r="O9" s="75" t="s">
        <v>156</v>
      </c>
      <c r="P9" s="75" t="s">
        <v>159</v>
      </c>
      <c r="Q9" s="75" t="s">
        <v>158</v>
      </c>
      <c r="R9" s="75" t="s">
        <v>157</v>
      </c>
      <c r="S9" s="75" t="s">
        <v>159</v>
      </c>
      <c r="T9" s="75" t="s">
        <v>156</v>
      </c>
      <c r="U9" s="75" t="s">
        <v>159</v>
      </c>
      <c r="V9" s="75" t="s">
        <v>159</v>
      </c>
      <c r="W9" s="75" t="s">
        <v>159</v>
      </c>
      <c r="X9" s="75" t="s">
        <v>156</v>
      </c>
      <c r="Y9" s="75" t="s">
        <v>157</v>
      </c>
      <c r="Z9" s="75" t="s">
        <v>159</v>
      </c>
      <c r="AA9" s="75" t="s">
        <v>159</v>
      </c>
      <c r="AB9" s="75" t="s">
        <v>159</v>
      </c>
      <c r="AC9" s="75" t="s">
        <v>156</v>
      </c>
      <c r="AD9" s="75" t="s">
        <v>156</v>
      </c>
      <c r="AE9" s="75" t="s">
        <v>158</v>
      </c>
      <c r="AF9" s="75" t="s">
        <v>159</v>
      </c>
      <c r="AG9" s="75" t="s">
        <v>157</v>
      </c>
      <c r="AH9" s="75" t="s">
        <v>159</v>
      </c>
      <c r="AI9" s="75" t="s">
        <v>156</v>
      </c>
      <c r="AJ9" s="75" t="s">
        <v>157</v>
      </c>
      <c r="AK9" s="75" t="s">
        <v>156</v>
      </c>
      <c r="AL9" s="75" t="s">
        <v>156</v>
      </c>
      <c r="AM9" s="75" t="s">
        <v>156</v>
      </c>
      <c r="AN9" s="75" t="s">
        <v>158</v>
      </c>
      <c r="AO9" s="75" t="s">
        <v>157</v>
      </c>
      <c r="AP9" s="75" t="s">
        <v>157</v>
      </c>
      <c r="AQ9" s="75" t="s">
        <v>157</v>
      </c>
      <c r="AR9" s="75" t="s">
        <v>158</v>
      </c>
      <c r="AS9" s="75" t="s">
        <v>159</v>
      </c>
      <c r="AT9" s="75" t="s">
        <v>157</v>
      </c>
      <c r="AU9" s="75" t="s">
        <v>159</v>
      </c>
      <c r="AV9" s="75" t="s">
        <v>159</v>
      </c>
      <c r="AW9" s="75" t="s">
        <v>157</v>
      </c>
      <c r="AX9" s="75" t="s">
        <v>157</v>
      </c>
      <c r="AY9" s="75" t="s">
        <v>158</v>
      </c>
      <c r="AZ9" s="75" t="s">
        <v>159</v>
      </c>
      <c r="BA9" s="75" t="s">
        <v>159</v>
      </c>
      <c r="BB9" s="75" t="s">
        <v>159</v>
      </c>
      <c r="BC9" s="75" t="s">
        <v>159</v>
      </c>
      <c r="BD9" s="75" t="s">
        <v>159</v>
      </c>
      <c r="BE9" s="75"/>
      <c r="BF9" s="75"/>
      <c r="BG9" s="75"/>
      <c r="BH9" s="75"/>
      <c r="BI9" s="75"/>
      <c r="BJ9" s="75"/>
    </row>
    <row r="10" spans="1:62" ht="77.25" thickBot="1" x14ac:dyDescent="0.25">
      <c r="A10" s="77" t="s">
        <v>174</v>
      </c>
      <c r="B10" s="75" t="s">
        <v>161</v>
      </c>
      <c r="C10" s="75" t="s">
        <v>152</v>
      </c>
      <c r="D10" s="75" t="s">
        <v>153</v>
      </c>
      <c r="E10" s="75" t="s">
        <v>163</v>
      </c>
      <c r="F10" s="75" t="s">
        <v>155</v>
      </c>
      <c r="G10" s="75" t="s">
        <v>159</v>
      </c>
      <c r="H10" s="75" t="s">
        <v>156</v>
      </c>
      <c r="I10" s="75" t="s">
        <v>159</v>
      </c>
      <c r="J10" s="75" t="s">
        <v>157</v>
      </c>
      <c r="K10" s="75" t="s">
        <v>159</v>
      </c>
      <c r="L10" s="75" t="s">
        <v>158</v>
      </c>
      <c r="M10" s="75" t="s">
        <v>159</v>
      </c>
      <c r="N10" s="75" t="s">
        <v>158</v>
      </c>
      <c r="O10" s="75" t="s">
        <v>156</v>
      </c>
      <c r="P10" s="75" t="s">
        <v>159</v>
      </c>
      <c r="Q10" s="75" t="s">
        <v>159</v>
      </c>
      <c r="R10" s="75" t="s">
        <v>156</v>
      </c>
      <c r="S10" s="75" t="s">
        <v>156</v>
      </c>
      <c r="T10" s="75" t="s">
        <v>156</v>
      </c>
      <c r="U10" s="75" t="s">
        <v>156</v>
      </c>
      <c r="V10" s="75" t="s">
        <v>159</v>
      </c>
      <c r="W10" s="75" t="s">
        <v>159</v>
      </c>
      <c r="X10" s="75" t="s">
        <v>156</v>
      </c>
      <c r="Y10" s="75" t="s">
        <v>157</v>
      </c>
      <c r="Z10" s="75" t="s">
        <v>159</v>
      </c>
      <c r="AA10" s="75" t="s">
        <v>159</v>
      </c>
      <c r="AB10" s="75" t="s">
        <v>159</v>
      </c>
      <c r="AC10" s="75" t="s">
        <v>156</v>
      </c>
      <c r="AD10" s="75" t="s">
        <v>156</v>
      </c>
      <c r="AE10" s="75" t="s">
        <v>158</v>
      </c>
      <c r="AF10" s="75" t="s">
        <v>158</v>
      </c>
      <c r="AG10" s="75" t="s">
        <v>157</v>
      </c>
      <c r="AH10" s="75" t="s">
        <v>159</v>
      </c>
      <c r="AI10" s="75" t="s">
        <v>156</v>
      </c>
      <c r="AJ10" s="75" t="s">
        <v>159</v>
      </c>
      <c r="AK10" s="75" t="s">
        <v>156</v>
      </c>
      <c r="AL10" s="75" t="s">
        <v>156</v>
      </c>
      <c r="AM10" s="75" t="s">
        <v>156</v>
      </c>
      <c r="AN10" s="75" t="s">
        <v>159</v>
      </c>
      <c r="AO10" s="75" t="s">
        <v>156</v>
      </c>
      <c r="AP10" s="75" t="s">
        <v>157</v>
      </c>
      <c r="AQ10" s="75" t="s">
        <v>157</v>
      </c>
      <c r="AR10" s="75" t="s">
        <v>156</v>
      </c>
      <c r="AS10" s="75" t="s">
        <v>156</v>
      </c>
      <c r="AT10" s="75" t="s">
        <v>156</v>
      </c>
      <c r="AU10" s="75" t="s">
        <v>156</v>
      </c>
      <c r="AV10" s="75" t="s">
        <v>156</v>
      </c>
      <c r="AW10" s="75" t="s">
        <v>156</v>
      </c>
      <c r="AX10" s="75" t="s">
        <v>156</v>
      </c>
      <c r="AY10" s="75" t="s">
        <v>156</v>
      </c>
      <c r="AZ10" s="75" t="s">
        <v>156</v>
      </c>
      <c r="BA10" s="75" t="s">
        <v>156</v>
      </c>
      <c r="BB10" s="75" t="s">
        <v>156</v>
      </c>
      <c r="BC10" s="75" t="s">
        <v>156</v>
      </c>
      <c r="BD10" s="75" t="s">
        <v>156</v>
      </c>
      <c r="BE10" s="75"/>
      <c r="BF10" s="75"/>
      <c r="BG10" s="75"/>
      <c r="BH10" s="75"/>
      <c r="BI10" s="75"/>
      <c r="BJ10" s="75"/>
    </row>
    <row r="11" spans="1:62" ht="77.25" thickBot="1" x14ac:dyDescent="0.25">
      <c r="A11" s="77" t="s">
        <v>175</v>
      </c>
      <c r="B11" s="75" t="s">
        <v>161</v>
      </c>
      <c r="C11" s="75" t="s">
        <v>152</v>
      </c>
      <c r="D11" s="75" t="s">
        <v>153</v>
      </c>
      <c r="E11" s="75" t="s">
        <v>154</v>
      </c>
      <c r="F11" s="75" t="s">
        <v>155</v>
      </c>
      <c r="G11" s="75" t="s">
        <v>156</v>
      </c>
      <c r="H11" s="75" t="s">
        <v>156</v>
      </c>
      <c r="I11" s="75" t="s">
        <v>159</v>
      </c>
      <c r="J11" s="75" t="s">
        <v>158</v>
      </c>
      <c r="K11" s="75" t="s">
        <v>156</v>
      </c>
      <c r="L11" s="75" t="s">
        <v>158</v>
      </c>
      <c r="M11" s="75" t="s">
        <v>158</v>
      </c>
      <c r="N11" s="75" t="s">
        <v>158</v>
      </c>
      <c r="O11" s="75" t="s">
        <v>156</v>
      </c>
      <c r="P11" s="75" t="s">
        <v>156</v>
      </c>
      <c r="Q11" s="75" t="s">
        <v>156</v>
      </c>
      <c r="R11" s="75" t="s">
        <v>158</v>
      </c>
      <c r="S11" s="75" t="s">
        <v>156</v>
      </c>
      <c r="T11" s="75" t="s">
        <v>156</v>
      </c>
      <c r="U11" s="75" t="s">
        <v>159</v>
      </c>
      <c r="V11" s="75" t="s">
        <v>159</v>
      </c>
      <c r="W11" s="75" t="s">
        <v>159</v>
      </c>
      <c r="X11" s="75" t="s">
        <v>156</v>
      </c>
      <c r="Y11" s="75" t="s">
        <v>156</v>
      </c>
      <c r="Z11" s="75" t="s">
        <v>159</v>
      </c>
      <c r="AA11" s="75" t="s">
        <v>159</v>
      </c>
      <c r="AB11" s="75" t="s">
        <v>156</v>
      </c>
      <c r="AC11" s="75" t="s">
        <v>159</v>
      </c>
      <c r="AD11" s="75" t="s">
        <v>156</v>
      </c>
      <c r="AE11" s="75" t="s">
        <v>159</v>
      </c>
      <c r="AF11" s="75" t="s">
        <v>158</v>
      </c>
      <c r="AG11" s="75" t="s">
        <v>157</v>
      </c>
      <c r="AH11" s="75" t="s">
        <v>156</v>
      </c>
      <c r="AI11" s="75" t="s">
        <v>159</v>
      </c>
      <c r="AJ11" s="75" t="s">
        <v>159</v>
      </c>
      <c r="AK11" s="75" t="s">
        <v>159</v>
      </c>
      <c r="AL11" s="75" t="s">
        <v>156</v>
      </c>
      <c r="AM11" s="75" t="s">
        <v>156</v>
      </c>
      <c r="AN11" s="75" t="s">
        <v>156</v>
      </c>
      <c r="AO11" s="75" t="s">
        <v>157</v>
      </c>
      <c r="AP11" s="75" t="s">
        <v>157</v>
      </c>
      <c r="AQ11" s="75" t="s">
        <v>157</v>
      </c>
      <c r="AR11" s="75" t="s">
        <v>159</v>
      </c>
      <c r="AS11" s="75" t="s">
        <v>156</v>
      </c>
      <c r="AT11" s="75" t="s">
        <v>158</v>
      </c>
      <c r="AU11" s="75" t="s">
        <v>156</v>
      </c>
      <c r="AV11" s="75" t="s">
        <v>156</v>
      </c>
      <c r="AW11" s="75" t="s">
        <v>157</v>
      </c>
      <c r="AX11" s="75" t="s">
        <v>157</v>
      </c>
      <c r="AY11" s="75" t="s">
        <v>157</v>
      </c>
      <c r="AZ11" s="75" t="s">
        <v>156</v>
      </c>
      <c r="BA11" s="75" t="s">
        <v>156</v>
      </c>
      <c r="BB11" s="75" t="s">
        <v>159</v>
      </c>
      <c r="BC11" s="75" t="s">
        <v>156</v>
      </c>
      <c r="BD11" s="75" t="s">
        <v>156</v>
      </c>
      <c r="BE11" s="75"/>
      <c r="BF11" s="75"/>
      <c r="BG11" s="75"/>
      <c r="BH11" s="75"/>
      <c r="BI11" s="75"/>
      <c r="BJ11" s="75"/>
    </row>
    <row r="12" spans="1:62" ht="77.25" thickBot="1" x14ac:dyDescent="0.25">
      <c r="A12" s="77" t="s">
        <v>176</v>
      </c>
      <c r="B12" s="75" t="s">
        <v>161</v>
      </c>
      <c r="C12" s="75" t="s">
        <v>152</v>
      </c>
      <c r="D12" s="77">
        <v>52</v>
      </c>
      <c r="E12" s="75" t="s">
        <v>177</v>
      </c>
      <c r="F12" s="75" t="s">
        <v>155</v>
      </c>
      <c r="G12" s="75" t="s">
        <v>156</v>
      </c>
      <c r="H12" s="75" t="s">
        <v>159</v>
      </c>
      <c r="I12" s="75" t="s">
        <v>156</v>
      </c>
      <c r="J12" s="75" t="s">
        <v>157</v>
      </c>
      <c r="K12" s="75" t="s">
        <v>156</v>
      </c>
      <c r="L12" s="75" t="s">
        <v>157</v>
      </c>
      <c r="M12" s="75" t="s">
        <v>158</v>
      </c>
      <c r="N12" s="75" t="s">
        <v>159</v>
      </c>
      <c r="O12" s="75" t="s">
        <v>156</v>
      </c>
      <c r="P12" s="75" t="s">
        <v>156</v>
      </c>
      <c r="Q12" s="75" t="s">
        <v>156</v>
      </c>
      <c r="R12" s="75" t="s">
        <v>157</v>
      </c>
      <c r="S12" s="75" t="s">
        <v>156</v>
      </c>
      <c r="T12" s="75" t="s">
        <v>156</v>
      </c>
      <c r="U12" s="75" t="s">
        <v>156</v>
      </c>
      <c r="V12" s="75" t="s">
        <v>158</v>
      </c>
      <c r="W12" s="75" t="s">
        <v>159</v>
      </c>
      <c r="X12" s="75" t="s">
        <v>156</v>
      </c>
      <c r="Y12" s="75" t="s">
        <v>157</v>
      </c>
      <c r="Z12" s="75" t="s">
        <v>156</v>
      </c>
      <c r="AA12" s="75" t="s">
        <v>159</v>
      </c>
      <c r="AB12" s="75" t="s">
        <v>159</v>
      </c>
      <c r="AC12" s="75" t="s">
        <v>156</v>
      </c>
      <c r="AD12" s="75" t="s">
        <v>156</v>
      </c>
      <c r="AE12" s="75" t="s">
        <v>158</v>
      </c>
      <c r="AF12" s="75" t="s">
        <v>157</v>
      </c>
      <c r="AG12" s="75" t="s">
        <v>157</v>
      </c>
      <c r="AH12" s="75" t="s">
        <v>156</v>
      </c>
      <c r="AI12" s="75" t="s">
        <v>156</v>
      </c>
      <c r="AJ12" s="75" t="s">
        <v>156</v>
      </c>
      <c r="AK12" s="75" t="s">
        <v>156</v>
      </c>
      <c r="AL12" s="75" t="s">
        <v>156</v>
      </c>
      <c r="AM12" s="75" t="s">
        <v>156</v>
      </c>
      <c r="AN12" s="75" t="s">
        <v>156</v>
      </c>
      <c r="AO12" s="75" t="s">
        <v>157</v>
      </c>
      <c r="AP12" s="75" t="s">
        <v>157</v>
      </c>
      <c r="AQ12" s="75" t="s">
        <v>157</v>
      </c>
      <c r="AR12" s="75" t="s">
        <v>156</v>
      </c>
      <c r="AS12" s="75" t="s">
        <v>156</v>
      </c>
      <c r="AT12" s="75" t="s">
        <v>157</v>
      </c>
      <c r="AU12" s="75" t="s">
        <v>156</v>
      </c>
      <c r="AV12" s="75" t="s">
        <v>156</v>
      </c>
      <c r="AW12" s="75" t="s">
        <v>157</v>
      </c>
      <c r="AX12" s="75" t="s">
        <v>157</v>
      </c>
      <c r="AY12" s="75" t="s">
        <v>157</v>
      </c>
      <c r="AZ12" s="75" t="s">
        <v>156</v>
      </c>
      <c r="BA12" s="75" t="s">
        <v>156</v>
      </c>
      <c r="BB12" s="75" t="s">
        <v>156</v>
      </c>
      <c r="BC12" s="75" t="s">
        <v>156</v>
      </c>
      <c r="BD12" s="75" t="s">
        <v>156</v>
      </c>
      <c r="BE12" s="75"/>
      <c r="BF12" s="75"/>
      <c r="BG12" s="75"/>
      <c r="BH12" s="75"/>
      <c r="BI12" s="75"/>
      <c r="BJ12" s="75"/>
    </row>
    <row r="13" spans="1:62" ht="77.25" thickBot="1" x14ac:dyDescent="0.25">
      <c r="A13" s="77" t="s">
        <v>178</v>
      </c>
      <c r="B13" s="75" t="s">
        <v>161</v>
      </c>
      <c r="C13" s="75" t="s">
        <v>152</v>
      </c>
      <c r="D13" s="77">
        <v>29</v>
      </c>
      <c r="E13" s="75" t="s">
        <v>154</v>
      </c>
      <c r="F13" s="75" t="s">
        <v>155</v>
      </c>
      <c r="G13" s="75" t="s">
        <v>156</v>
      </c>
      <c r="H13" s="75" t="s">
        <v>159</v>
      </c>
      <c r="I13" s="75" t="s">
        <v>159</v>
      </c>
      <c r="J13" s="75" t="s">
        <v>157</v>
      </c>
      <c r="K13" s="75" t="s">
        <v>156</v>
      </c>
      <c r="L13" s="75" t="s">
        <v>157</v>
      </c>
      <c r="M13" s="75" t="s">
        <v>157</v>
      </c>
      <c r="N13" s="75" t="s">
        <v>159</v>
      </c>
      <c r="O13" s="75" t="s">
        <v>156</v>
      </c>
      <c r="P13" s="75" t="s">
        <v>159</v>
      </c>
      <c r="Q13" s="75" t="s">
        <v>156</v>
      </c>
      <c r="R13" s="75" t="s">
        <v>157</v>
      </c>
      <c r="S13" s="75" t="s">
        <v>156</v>
      </c>
      <c r="T13" s="75" t="s">
        <v>156</v>
      </c>
      <c r="U13" s="75" t="s">
        <v>156</v>
      </c>
      <c r="V13" s="75" t="s">
        <v>159</v>
      </c>
      <c r="W13" s="75" t="s">
        <v>156</v>
      </c>
      <c r="X13" s="75" t="s">
        <v>156</v>
      </c>
      <c r="Y13" s="75" t="s">
        <v>157</v>
      </c>
      <c r="Z13" s="75" t="s">
        <v>159</v>
      </c>
      <c r="AA13" s="75" t="s">
        <v>159</v>
      </c>
      <c r="AB13" s="75" t="s">
        <v>156</v>
      </c>
      <c r="AC13" s="75" t="s">
        <v>156</v>
      </c>
      <c r="AD13" s="75" t="s">
        <v>156</v>
      </c>
      <c r="AE13" s="75" t="s">
        <v>159</v>
      </c>
      <c r="AF13" s="75" t="s">
        <v>158</v>
      </c>
      <c r="AG13" s="75" t="s">
        <v>157</v>
      </c>
      <c r="AH13" s="75" t="s">
        <v>159</v>
      </c>
      <c r="AI13" s="75" t="s">
        <v>156</v>
      </c>
      <c r="AJ13" s="75" t="s">
        <v>158</v>
      </c>
      <c r="AK13" s="75" t="s">
        <v>156</v>
      </c>
      <c r="AL13" s="75" t="s">
        <v>156</v>
      </c>
      <c r="AM13" s="75" t="s">
        <v>156</v>
      </c>
      <c r="AN13" s="75" t="s">
        <v>156</v>
      </c>
      <c r="AO13" s="75" t="s">
        <v>157</v>
      </c>
      <c r="AP13" s="75" t="s">
        <v>157</v>
      </c>
      <c r="AQ13" s="75" t="s">
        <v>157</v>
      </c>
      <c r="AR13" s="75" t="s">
        <v>156</v>
      </c>
      <c r="AS13" s="75" t="s">
        <v>156</v>
      </c>
      <c r="AT13" s="75" t="s">
        <v>157</v>
      </c>
      <c r="AU13" s="75" t="s">
        <v>156</v>
      </c>
      <c r="AV13" s="75" t="s">
        <v>156</v>
      </c>
      <c r="AW13" s="75" t="s">
        <v>158</v>
      </c>
      <c r="AX13" s="75" t="s">
        <v>157</v>
      </c>
      <c r="AY13" s="75" t="s">
        <v>157</v>
      </c>
      <c r="AZ13" s="75" t="s">
        <v>156</v>
      </c>
      <c r="BA13" s="75" t="s">
        <v>156</v>
      </c>
      <c r="BB13" s="75" t="s">
        <v>156</v>
      </c>
      <c r="BC13" s="75" t="s">
        <v>156</v>
      </c>
      <c r="BD13" s="75" t="s">
        <v>156</v>
      </c>
      <c r="BE13" s="75"/>
      <c r="BF13" s="75"/>
      <c r="BG13" s="75"/>
      <c r="BH13" s="75"/>
      <c r="BI13" s="75"/>
      <c r="BJ13" s="75"/>
    </row>
    <row r="14" spans="1:62" ht="77.25" thickBot="1" x14ac:dyDescent="0.25">
      <c r="A14" s="77" t="s">
        <v>179</v>
      </c>
      <c r="B14" s="75" t="s">
        <v>161</v>
      </c>
      <c r="C14" s="75" t="s">
        <v>167</v>
      </c>
      <c r="D14" s="77">
        <v>27</v>
      </c>
      <c r="E14" s="75" t="s">
        <v>154</v>
      </c>
      <c r="F14" s="75" t="s">
        <v>155</v>
      </c>
      <c r="G14" s="75" t="s">
        <v>156</v>
      </c>
      <c r="H14" s="75" t="s">
        <v>156</v>
      </c>
      <c r="I14" s="75" t="s">
        <v>156</v>
      </c>
      <c r="J14" s="75" t="s">
        <v>157</v>
      </c>
      <c r="K14" s="75" t="s">
        <v>156</v>
      </c>
      <c r="L14" s="75" t="s">
        <v>157</v>
      </c>
      <c r="M14" s="75" t="s">
        <v>157</v>
      </c>
      <c r="N14" s="75" t="s">
        <v>158</v>
      </c>
      <c r="O14" s="75" t="s">
        <v>159</v>
      </c>
      <c r="P14" s="75" t="s">
        <v>159</v>
      </c>
      <c r="Q14" s="75" t="s">
        <v>156</v>
      </c>
      <c r="R14" s="75" t="s">
        <v>157</v>
      </c>
      <c r="S14" s="75" t="s">
        <v>156</v>
      </c>
      <c r="T14" s="75" t="s">
        <v>156</v>
      </c>
      <c r="U14" s="75" t="s">
        <v>156</v>
      </c>
      <c r="V14" s="75" t="s">
        <v>159</v>
      </c>
      <c r="W14" s="75" t="s">
        <v>158</v>
      </c>
      <c r="X14" s="75" t="s">
        <v>156</v>
      </c>
      <c r="Y14" s="75" t="s">
        <v>157</v>
      </c>
      <c r="Z14" s="75" t="s">
        <v>159</v>
      </c>
      <c r="AA14" s="75" t="s">
        <v>159</v>
      </c>
      <c r="AB14" s="75" t="s">
        <v>156</v>
      </c>
      <c r="AC14" s="75" t="s">
        <v>156</v>
      </c>
      <c r="AD14" s="75" t="s">
        <v>156</v>
      </c>
      <c r="AE14" s="75" t="s">
        <v>158</v>
      </c>
      <c r="AF14" s="75" t="s">
        <v>158</v>
      </c>
      <c r="AG14" s="75" t="s">
        <v>157</v>
      </c>
      <c r="AH14" s="75" t="s">
        <v>159</v>
      </c>
      <c r="AI14" s="75" t="s">
        <v>156</v>
      </c>
      <c r="AJ14" s="75" t="s">
        <v>156</v>
      </c>
      <c r="AK14" s="75" t="s">
        <v>156</v>
      </c>
      <c r="AL14" s="75" t="s">
        <v>156</v>
      </c>
      <c r="AM14" s="75" t="s">
        <v>156</v>
      </c>
      <c r="AN14" s="75" t="s">
        <v>156</v>
      </c>
      <c r="AO14" s="75" t="s">
        <v>157</v>
      </c>
      <c r="AP14" s="75" t="s">
        <v>157</v>
      </c>
      <c r="AQ14" s="75" t="s">
        <v>157</v>
      </c>
      <c r="AR14" s="75" t="s">
        <v>159</v>
      </c>
      <c r="AS14" s="75" t="s">
        <v>156</v>
      </c>
      <c r="AT14" s="75" t="s">
        <v>157</v>
      </c>
      <c r="AU14" s="75" t="s">
        <v>156</v>
      </c>
      <c r="AV14" s="75" t="s">
        <v>158</v>
      </c>
      <c r="AW14" s="75" t="s">
        <v>157</v>
      </c>
      <c r="AX14" s="75" t="s">
        <v>157</v>
      </c>
      <c r="AY14" s="75" t="s">
        <v>158</v>
      </c>
      <c r="AZ14" s="75" t="s">
        <v>156</v>
      </c>
      <c r="BA14" s="75" t="s">
        <v>156</v>
      </c>
      <c r="BB14" s="75" t="s">
        <v>156</v>
      </c>
      <c r="BC14" s="75" t="s">
        <v>156</v>
      </c>
      <c r="BD14" s="75" t="s">
        <v>156</v>
      </c>
      <c r="BE14" s="75"/>
      <c r="BF14" s="75"/>
      <c r="BG14" s="75"/>
      <c r="BH14" s="75"/>
      <c r="BI14" s="75"/>
      <c r="BJ14" s="75"/>
    </row>
    <row r="15" spans="1:62" ht="77.25" thickBot="1" x14ac:dyDescent="0.25">
      <c r="A15" s="77" t="s">
        <v>180</v>
      </c>
      <c r="B15" s="75" t="s">
        <v>161</v>
      </c>
      <c r="C15" s="75" t="s">
        <v>167</v>
      </c>
      <c r="D15" s="77">
        <v>26</v>
      </c>
      <c r="E15" s="75" t="s">
        <v>154</v>
      </c>
      <c r="F15" s="75" t="s">
        <v>155</v>
      </c>
      <c r="G15" s="75" t="s">
        <v>159</v>
      </c>
      <c r="H15" s="75" t="s">
        <v>159</v>
      </c>
      <c r="I15" s="75" t="s">
        <v>159</v>
      </c>
      <c r="J15" s="75" t="s">
        <v>158</v>
      </c>
      <c r="K15" s="75" t="s">
        <v>158</v>
      </c>
      <c r="L15" s="75" t="s">
        <v>157</v>
      </c>
      <c r="M15" s="75" t="s">
        <v>159</v>
      </c>
      <c r="N15" s="75" t="s">
        <v>159</v>
      </c>
      <c r="O15" s="75" t="s">
        <v>159</v>
      </c>
      <c r="P15" s="75" t="s">
        <v>159</v>
      </c>
      <c r="Q15" s="75" t="s">
        <v>158</v>
      </c>
      <c r="R15" s="75" t="s">
        <v>157</v>
      </c>
      <c r="S15" s="75" t="s">
        <v>156</v>
      </c>
      <c r="T15" s="75" t="s">
        <v>159</v>
      </c>
      <c r="U15" s="75" t="s">
        <v>159</v>
      </c>
      <c r="V15" s="75" t="s">
        <v>158</v>
      </c>
      <c r="W15" s="75" t="s">
        <v>158</v>
      </c>
      <c r="X15" s="75" t="s">
        <v>156</v>
      </c>
      <c r="Y15" s="75" t="s">
        <v>157</v>
      </c>
      <c r="Z15" s="75" t="s">
        <v>159</v>
      </c>
      <c r="AA15" s="75" t="s">
        <v>159</v>
      </c>
      <c r="AB15" s="75" t="s">
        <v>159</v>
      </c>
      <c r="AC15" s="75" t="s">
        <v>159</v>
      </c>
      <c r="AD15" s="75" t="s">
        <v>156</v>
      </c>
      <c r="AE15" s="75" t="s">
        <v>158</v>
      </c>
      <c r="AF15" s="75" t="s">
        <v>158</v>
      </c>
      <c r="AG15" s="75" t="s">
        <v>158</v>
      </c>
      <c r="AH15" s="75" t="s">
        <v>159</v>
      </c>
      <c r="AI15" s="75" t="s">
        <v>159</v>
      </c>
      <c r="AJ15" s="75" t="s">
        <v>158</v>
      </c>
      <c r="AK15" s="75" t="s">
        <v>159</v>
      </c>
      <c r="AL15" s="75" t="s">
        <v>159</v>
      </c>
      <c r="AM15" s="75" t="s">
        <v>159</v>
      </c>
      <c r="AN15" s="75" t="s">
        <v>159</v>
      </c>
      <c r="AO15" s="75" t="s">
        <v>157</v>
      </c>
      <c r="AP15" s="75" t="s">
        <v>157</v>
      </c>
      <c r="AQ15" s="75" t="s">
        <v>158</v>
      </c>
      <c r="AR15" s="75" t="s">
        <v>158</v>
      </c>
      <c r="AS15" s="75" t="s">
        <v>159</v>
      </c>
      <c r="AT15" s="75" t="s">
        <v>158</v>
      </c>
      <c r="AU15" s="75" t="s">
        <v>159</v>
      </c>
      <c r="AV15" s="75" t="s">
        <v>159</v>
      </c>
      <c r="AW15" s="75" t="s">
        <v>158</v>
      </c>
      <c r="AX15" s="75" t="s">
        <v>158</v>
      </c>
      <c r="AY15" s="75" t="s">
        <v>158</v>
      </c>
      <c r="AZ15" s="75" t="s">
        <v>159</v>
      </c>
      <c r="BA15" s="75" t="s">
        <v>159</v>
      </c>
      <c r="BB15" s="75" t="s">
        <v>158</v>
      </c>
      <c r="BC15" s="75" t="s">
        <v>159</v>
      </c>
      <c r="BD15" s="75" t="s">
        <v>159</v>
      </c>
      <c r="BE15" s="75"/>
      <c r="BF15" s="75"/>
      <c r="BG15" s="75"/>
      <c r="BH15" s="75"/>
      <c r="BI15" s="75"/>
      <c r="BJ15" s="75"/>
    </row>
    <row r="16" spans="1:62" ht="77.25" thickBot="1" x14ac:dyDescent="0.25">
      <c r="A16" s="77" t="s">
        <v>181</v>
      </c>
      <c r="B16" s="75" t="s">
        <v>161</v>
      </c>
      <c r="C16" s="75" t="s">
        <v>167</v>
      </c>
      <c r="D16" s="75" t="s">
        <v>153</v>
      </c>
      <c r="E16" s="75" t="s">
        <v>154</v>
      </c>
      <c r="F16" s="75" t="s">
        <v>155</v>
      </c>
      <c r="G16" s="75" t="s">
        <v>156</v>
      </c>
      <c r="H16" s="75" t="s">
        <v>156</v>
      </c>
      <c r="I16" s="75" t="s">
        <v>159</v>
      </c>
      <c r="J16" s="75" t="s">
        <v>157</v>
      </c>
      <c r="K16" s="75" t="s">
        <v>159</v>
      </c>
      <c r="L16" s="75" t="s">
        <v>157</v>
      </c>
      <c r="M16" s="75" t="s">
        <v>159</v>
      </c>
      <c r="N16" s="75" t="s">
        <v>158</v>
      </c>
      <c r="O16" s="75" t="s">
        <v>156</v>
      </c>
      <c r="P16" s="75" t="s">
        <v>156</v>
      </c>
      <c r="Q16" s="75" t="s">
        <v>157</v>
      </c>
      <c r="R16" s="75" t="s">
        <v>157</v>
      </c>
      <c r="S16" s="75" t="s">
        <v>159</v>
      </c>
      <c r="T16" s="75" t="s">
        <v>159</v>
      </c>
      <c r="U16" s="75" t="s">
        <v>157</v>
      </c>
      <c r="V16" s="75" t="s">
        <v>159</v>
      </c>
      <c r="W16" s="75" t="s">
        <v>159</v>
      </c>
      <c r="X16" s="75" t="s">
        <v>159</v>
      </c>
      <c r="Y16" s="75" t="s">
        <v>157</v>
      </c>
      <c r="Z16" s="75" t="s">
        <v>159</v>
      </c>
      <c r="AA16" s="75" t="s">
        <v>159</v>
      </c>
      <c r="AB16" s="75" t="s">
        <v>159</v>
      </c>
      <c r="AC16" s="75" t="s">
        <v>156</v>
      </c>
      <c r="AD16" s="75" t="s">
        <v>156</v>
      </c>
      <c r="AE16" s="75" t="s">
        <v>158</v>
      </c>
      <c r="AF16" s="75" t="s">
        <v>158</v>
      </c>
      <c r="AG16" s="75" t="s">
        <v>157</v>
      </c>
      <c r="AH16" s="75" t="s">
        <v>159</v>
      </c>
      <c r="AI16" s="75" t="s">
        <v>156</v>
      </c>
      <c r="AJ16" s="75" t="s">
        <v>159</v>
      </c>
      <c r="AK16" s="75" t="s">
        <v>159</v>
      </c>
      <c r="AL16" s="75" t="s">
        <v>159</v>
      </c>
      <c r="AM16" s="75" t="s">
        <v>159</v>
      </c>
      <c r="AN16" s="75" t="s">
        <v>159</v>
      </c>
      <c r="AO16" s="75" t="s">
        <v>157</v>
      </c>
      <c r="AP16" s="75" t="s">
        <v>157</v>
      </c>
      <c r="AQ16" s="75" t="s">
        <v>157</v>
      </c>
      <c r="AR16" s="75" t="s">
        <v>158</v>
      </c>
      <c r="AS16" s="75" t="s">
        <v>159</v>
      </c>
      <c r="AT16" s="75" t="s">
        <v>157</v>
      </c>
      <c r="AU16" s="75" t="s">
        <v>156</v>
      </c>
      <c r="AV16" s="75" t="s">
        <v>159</v>
      </c>
      <c r="AW16" s="75" t="s">
        <v>157</v>
      </c>
      <c r="AX16" s="75" t="s">
        <v>158</v>
      </c>
      <c r="AY16" s="75" t="s">
        <v>158</v>
      </c>
      <c r="AZ16" s="75" t="s">
        <v>159</v>
      </c>
      <c r="BA16" s="75" t="s">
        <v>159</v>
      </c>
      <c r="BB16" s="75" t="s">
        <v>156</v>
      </c>
      <c r="BC16" s="75" t="s">
        <v>159</v>
      </c>
      <c r="BD16" s="75" t="s">
        <v>156</v>
      </c>
      <c r="BE16" s="75"/>
      <c r="BF16" s="75"/>
      <c r="BG16" s="75"/>
      <c r="BH16" s="75"/>
      <c r="BI16" s="75"/>
      <c r="BJ16" s="75"/>
    </row>
    <row r="17" spans="1:62" ht="77.25" thickBot="1" x14ac:dyDescent="0.25">
      <c r="A17" s="77" t="s">
        <v>182</v>
      </c>
      <c r="B17" s="75" t="s">
        <v>161</v>
      </c>
      <c r="C17" s="75" t="s">
        <v>152</v>
      </c>
      <c r="D17" s="77">
        <v>56</v>
      </c>
      <c r="E17" s="75" t="s">
        <v>154</v>
      </c>
      <c r="F17" s="75" t="s">
        <v>155</v>
      </c>
      <c r="G17" s="75" t="s">
        <v>156</v>
      </c>
      <c r="H17" s="75" t="s">
        <v>159</v>
      </c>
      <c r="I17" s="75" t="s">
        <v>156</v>
      </c>
      <c r="J17" s="75" t="s">
        <v>157</v>
      </c>
      <c r="K17" s="75" t="s">
        <v>156</v>
      </c>
      <c r="L17" s="75" t="s">
        <v>157</v>
      </c>
      <c r="M17" s="75" t="s">
        <v>158</v>
      </c>
      <c r="N17" s="75" t="s">
        <v>156</v>
      </c>
      <c r="O17" s="75" t="s">
        <v>156</v>
      </c>
      <c r="P17" s="75" t="s">
        <v>156</v>
      </c>
      <c r="Q17" s="75" t="s">
        <v>156</v>
      </c>
      <c r="R17" s="75" t="s">
        <v>157</v>
      </c>
      <c r="S17" s="75" t="s">
        <v>156</v>
      </c>
      <c r="T17" s="75" t="s">
        <v>156</v>
      </c>
      <c r="U17" s="75" t="s">
        <v>156</v>
      </c>
      <c r="V17" s="75" t="s">
        <v>158</v>
      </c>
      <c r="W17" s="75" t="s">
        <v>159</v>
      </c>
      <c r="X17" s="75" t="s">
        <v>156</v>
      </c>
      <c r="Y17" s="75" t="s">
        <v>157</v>
      </c>
      <c r="Z17" s="75" t="s">
        <v>156</v>
      </c>
      <c r="AA17" s="75" t="s">
        <v>159</v>
      </c>
      <c r="AB17" s="75" t="s">
        <v>156</v>
      </c>
      <c r="AC17" s="75" t="s">
        <v>156</v>
      </c>
      <c r="AD17" s="75" t="s">
        <v>156</v>
      </c>
      <c r="AE17" s="75" t="s">
        <v>158</v>
      </c>
      <c r="AF17" s="75" t="s">
        <v>157</v>
      </c>
      <c r="AG17" s="75" t="s">
        <v>157</v>
      </c>
      <c r="AH17" s="75" t="s">
        <v>156</v>
      </c>
      <c r="AI17" s="75" t="s">
        <v>156</v>
      </c>
      <c r="AJ17" s="75" t="s">
        <v>156</v>
      </c>
      <c r="AK17" s="75" t="s">
        <v>156</v>
      </c>
      <c r="AL17" s="75" t="s">
        <v>156</v>
      </c>
      <c r="AM17" s="75" t="s">
        <v>159</v>
      </c>
      <c r="AN17" s="75" t="s">
        <v>156</v>
      </c>
      <c r="AO17" s="75" t="s">
        <v>157</v>
      </c>
      <c r="AP17" s="75" t="s">
        <v>157</v>
      </c>
      <c r="AQ17" s="75" t="s">
        <v>157</v>
      </c>
      <c r="AR17" s="75" t="s">
        <v>156</v>
      </c>
      <c r="AS17" s="75" t="s">
        <v>156</v>
      </c>
      <c r="AT17" s="75" t="s">
        <v>157</v>
      </c>
      <c r="AU17" s="75" t="s">
        <v>156</v>
      </c>
      <c r="AV17" s="75" t="s">
        <v>156</v>
      </c>
      <c r="AW17" s="75" t="s">
        <v>157</v>
      </c>
      <c r="AX17" s="75" t="s">
        <v>157</v>
      </c>
      <c r="AY17" s="75" t="s">
        <v>157</v>
      </c>
      <c r="AZ17" s="75" t="s">
        <v>156</v>
      </c>
      <c r="BA17" s="75" t="s">
        <v>156</v>
      </c>
      <c r="BB17" s="75" t="s">
        <v>156</v>
      </c>
      <c r="BC17" s="75" t="s">
        <v>156</v>
      </c>
      <c r="BD17" s="75" t="s">
        <v>156</v>
      </c>
      <c r="BE17" s="75"/>
      <c r="BF17" s="75"/>
      <c r="BG17" s="75"/>
      <c r="BH17" s="75"/>
      <c r="BI17" s="75"/>
      <c r="BJ17" s="75"/>
    </row>
    <row r="18" spans="1:62" ht="77.25" thickBot="1" x14ac:dyDescent="0.25">
      <c r="A18" s="77" t="s">
        <v>183</v>
      </c>
      <c r="B18" s="75" t="s">
        <v>161</v>
      </c>
      <c r="C18" s="75" t="s">
        <v>167</v>
      </c>
      <c r="D18" s="75" t="s">
        <v>153</v>
      </c>
      <c r="E18" s="75" t="s">
        <v>154</v>
      </c>
      <c r="F18" s="75" t="s">
        <v>155</v>
      </c>
      <c r="G18" s="75" t="s">
        <v>156</v>
      </c>
      <c r="H18" s="75" t="s">
        <v>156</v>
      </c>
      <c r="I18" s="75" t="s">
        <v>156</v>
      </c>
      <c r="J18" s="75" t="s">
        <v>157</v>
      </c>
      <c r="K18" s="75" t="s">
        <v>156</v>
      </c>
      <c r="L18" s="75" t="s">
        <v>157</v>
      </c>
      <c r="M18" s="75" t="s">
        <v>159</v>
      </c>
      <c r="N18" s="75" t="s">
        <v>156</v>
      </c>
      <c r="O18" s="75" t="s">
        <v>156</v>
      </c>
      <c r="P18" s="75" t="s">
        <v>156</v>
      </c>
      <c r="Q18" s="75" t="s">
        <v>157</v>
      </c>
      <c r="R18" s="75" t="s">
        <v>158</v>
      </c>
      <c r="S18" s="75" t="s">
        <v>156</v>
      </c>
      <c r="T18" s="75" t="s">
        <v>156</v>
      </c>
      <c r="U18" s="75" t="s">
        <v>156</v>
      </c>
      <c r="V18" s="75" t="s">
        <v>159</v>
      </c>
      <c r="W18" s="75" t="s">
        <v>156</v>
      </c>
      <c r="X18" s="75" t="s">
        <v>156</v>
      </c>
      <c r="Y18" s="75" t="s">
        <v>157</v>
      </c>
      <c r="Z18" s="75" t="s">
        <v>159</v>
      </c>
      <c r="AA18" s="75" t="s">
        <v>159</v>
      </c>
      <c r="AB18" s="75" t="s">
        <v>159</v>
      </c>
      <c r="AC18" s="75" t="s">
        <v>159</v>
      </c>
      <c r="AD18" s="75" t="s">
        <v>156</v>
      </c>
      <c r="AE18" s="75" t="s">
        <v>157</v>
      </c>
      <c r="AF18" s="75" t="s">
        <v>157</v>
      </c>
      <c r="AG18" s="75" t="s">
        <v>157</v>
      </c>
      <c r="AH18" s="75" t="s">
        <v>156</v>
      </c>
      <c r="AI18" s="75" t="s">
        <v>156</v>
      </c>
      <c r="AJ18" s="75" t="s">
        <v>157</v>
      </c>
      <c r="AK18" s="75" t="s">
        <v>156</v>
      </c>
      <c r="AL18" s="75" t="s">
        <v>156</v>
      </c>
      <c r="AM18" s="75" t="s">
        <v>156</v>
      </c>
      <c r="AN18" s="75" t="s">
        <v>159</v>
      </c>
      <c r="AO18" s="75" t="s">
        <v>157</v>
      </c>
      <c r="AP18" s="75" t="s">
        <v>157</v>
      </c>
      <c r="AQ18" s="75" t="s">
        <v>157</v>
      </c>
      <c r="AR18" s="75" t="s">
        <v>156</v>
      </c>
      <c r="AS18" s="75" t="s">
        <v>156</v>
      </c>
      <c r="AT18" s="75" t="s">
        <v>157</v>
      </c>
      <c r="AU18" s="75" t="s">
        <v>156</v>
      </c>
      <c r="AV18" s="75" t="s">
        <v>156</v>
      </c>
      <c r="AW18" s="75" t="s">
        <v>156</v>
      </c>
      <c r="AX18" s="75" t="s">
        <v>157</v>
      </c>
      <c r="AY18" s="75" t="s">
        <v>157</v>
      </c>
      <c r="AZ18" s="75" t="s">
        <v>156</v>
      </c>
      <c r="BA18" s="75" t="s">
        <v>156</v>
      </c>
      <c r="BB18" s="75" t="s">
        <v>159</v>
      </c>
      <c r="BC18" s="75" t="s">
        <v>156</v>
      </c>
      <c r="BD18" s="75" t="s">
        <v>156</v>
      </c>
      <c r="BE18" s="75"/>
      <c r="BF18" s="75"/>
      <c r="BG18" s="75"/>
      <c r="BH18" s="75"/>
      <c r="BI18" s="75"/>
      <c r="BJ18" s="75"/>
    </row>
    <row r="19" spans="1:62" ht="77.25" thickBot="1" x14ac:dyDescent="0.25">
      <c r="A19" s="77" t="s">
        <v>184</v>
      </c>
      <c r="B19" s="75" t="s">
        <v>161</v>
      </c>
      <c r="C19" s="75" t="s">
        <v>167</v>
      </c>
      <c r="D19" s="77">
        <v>42</v>
      </c>
      <c r="E19" s="75" t="s">
        <v>154</v>
      </c>
      <c r="F19" s="75" t="s">
        <v>155</v>
      </c>
      <c r="G19" s="75" t="s">
        <v>159</v>
      </c>
      <c r="H19" s="75" t="s">
        <v>159</v>
      </c>
      <c r="I19" s="75" t="s">
        <v>159</v>
      </c>
      <c r="J19" s="75" t="s">
        <v>158</v>
      </c>
      <c r="K19" s="75" t="s">
        <v>159</v>
      </c>
      <c r="L19" s="75" t="s">
        <v>158</v>
      </c>
      <c r="M19" s="75" t="s">
        <v>158</v>
      </c>
      <c r="N19" s="75" t="s">
        <v>158</v>
      </c>
      <c r="O19" s="75" t="s">
        <v>159</v>
      </c>
      <c r="P19" s="75" t="s">
        <v>159</v>
      </c>
      <c r="Q19" s="75" t="s">
        <v>159</v>
      </c>
      <c r="R19" s="75" t="s">
        <v>158</v>
      </c>
      <c r="S19" s="75" t="s">
        <v>158</v>
      </c>
      <c r="T19" s="75" t="s">
        <v>159</v>
      </c>
      <c r="U19" s="75" t="s">
        <v>159</v>
      </c>
      <c r="V19" s="75" t="s">
        <v>159</v>
      </c>
      <c r="W19" s="75" t="s">
        <v>159</v>
      </c>
      <c r="X19" s="75" t="s">
        <v>159</v>
      </c>
      <c r="Y19" s="75" t="s">
        <v>158</v>
      </c>
      <c r="Z19" s="75" t="s">
        <v>159</v>
      </c>
      <c r="AA19" s="75" t="s">
        <v>158</v>
      </c>
      <c r="AB19" s="75" t="s">
        <v>158</v>
      </c>
      <c r="AC19" s="75" t="s">
        <v>159</v>
      </c>
      <c r="AD19" s="75" t="s">
        <v>158</v>
      </c>
      <c r="AE19" s="75" t="s">
        <v>158</v>
      </c>
      <c r="AF19" s="75" t="s">
        <v>158</v>
      </c>
      <c r="AG19" s="75" t="s">
        <v>158</v>
      </c>
      <c r="AH19" s="75" t="s">
        <v>159</v>
      </c>
      <c r="AI19" s="75" t="s">
        <v>158</v>
      </c>
      <c r="AJ19" s="75" t="s">
        <v>158</v>
      </c>
      <c r="AK19" s="75" t="s">
        <v>159</v>
      </c>
      <c r="AL19" s="75" t="s">
        <v>159</v>
      </c>
      <c r="AM19" s="75" t="s">
        <v>159</v>
      </c>
      <c r="AN19" s="75" t="s">
        <v>158</v>
      </c>
      <c r="AO19" s="75" t="s">
        <v>158</v>
      </c>
      <c r="AP19" s="75" t="s">
        <v>158</v>
      </c>
      <c r="AQ19" s="75" t="s">
        <v>158</v>
      </c>
      <c r="AR19" s="75" t="s">
        <v>158</v>
      </c>
      <c r="AS19" s="75" t="s">
        <v>159</v>
      </c>
      <c r="AT19" s="75" t="s">
        <v>158</v>
      </c>
      <c r="AU19" s="75" t="s">
        <v>159</v>
      </c>
      <c r="AV19" s="75" t="s">
        <v>159</v>
      </c>
      <c r="AW19" s="75" t="s">
        <v>158</v>
      </c>
      <c r="AX19" s="75" t="s">
        <v>158</v>
      </c>
      <c r="AY19" s="75" t="s">
        <v>159</v>
      </c>
      <c r="AZ19" s="75" t="s">
        <v>158</v>
      </c>
      <c r="BA19" s="75" t="s">
        <v>158</v>
      </c>
      <c r="BB19" s="75" t="s">
        <v>159</v>
      </c>
      <c r="BC19" s="75" t="s">
        <v>159</v>
      </c>
      <c r="BD19" s="75" t="s">
        <v>159</v>
      </c>
      <c r="BE19" s="75"/>
      <c r="BF19" s="75"/>
      <c r="BG19" s="75"/>
      <c r="BH19" s="75"/>
      <c r="BI19" s="75"/>
      <c r="BJ19" s="75"/>
    </row>
    <row r="20" spans="1:62" ht="77.25" thickBot="1" x14ac:dyDescent="0.25">
      <c r="A20" s="77" t="s">
        <v>185</v>
      </c>
      <c r="B20" s="75" t="s">
        <v>161</v>
      </c>
      <c r="C20" s="75" t="s">
        <v>152</v>
      </c>
      <c r="D20" s="77">
        <v>37</v>
      </c>
      <c r="E20" s="75" t="s">
        <v>163</v>
      </c>
      <c r="F20" s="75" t="s">
        <v>155</v>
      </c>
      <c r="G20" s="75" t="s">
        <v>158</v>
      </c>
      <c r="H20" s="75" t="s">
        <v>158</v>
      </c>
      <c r="I20" s="75" t="s">
        <v>158</v>
      </c>
      <c r="J20" s="75" t="s">
        <v>158</v>
      </c>
      <c r="K20" s="75" t="s">
        <v>159</v>
      </c>
      <c r="L20" s="75" t="s">
        <v>156</v>
      </c>
      <c r="M20" s="75" t="s">
        <v>159</v>
      </c>
      <c r="N20" s="75" t="s">
        <v>159</v>
      </c>
      <c r="O20" s="75" t="s">
        <v>156</v>
      </c>
      <c r="P20" s="75" t="s">
        <v>159</v>
      </c>
      <c r="Q20" s="75" t="s">
        <v>159</v>
      </c>
      <c r="R20" s="75" t="s">
        <v>158</v>
      </c>
      <c r="S20" s="75" t="s">
        <v>158</v>
      </c>
      <c r="T20" s="75" t="s">
        <v>156</v>
      </c>
      <c r="U20" s="75" t="s">
        <v>159</v>
      </c>
      <c r="V20" s="75" t="s">
        <v>157</v>
      </c>
      <c r="W20" s="75" t="s">
        <v>156</v>
      </c>
      <c r="X20" s="75" t="s">
        <v>156</v>
      </c>
      <c r="Y20" s="75" t="s">
        <v>157</v>
      </c>
      <c r="Z20" s="75" t="s">
        <v>159</v>
      </c>
      <c r="AA20" s="75" t="s">
        <v>156</v>
      </c>
      <c r="AB20" s="75" t="s">
        <v>156</v>
      </c>
      <c r="AC20" s="75" t="s">
        <v>156</v>
      </c>
      <c r="AD20" s="75" t="s">
        <v>156</v>
      </c>
      <c r="AE20" s="75" t="s">
        <v>158</v>
      </c>
      <c r="AF20" s="75" t="s">
        <v>157</v>
      </c>
      <c r="AG20" s="75" t="s">
        <v>157</v>
      </c>
      <c r="AH20" s="75" t="s">
        <v>156</v>
      </c>
      <c r="AI20" s="75" t="s">
        <v>156</v>
      </c>
      <c r="AJ20" s="75" t="s">
        <v>157</v>
      </c>
      <c r="AK20" s="75" t="s">
        <v>156</v>
      </c>
      <c r="AL20" s="75" t="s">
        <v>156</v>
      </c>
      <c r="AM20" s="75" t="s">
        <v>158</v>
      </c>
      <c r="AN20" s="75" t="s">
        <v>159</v>
      </c>
      <c r="AO20" s="75" t="s">
        <v>158</v>
      </c>
      <c r="AP20" s="75" t="s">
        <v>157</v>
      </c>
      <c r="AQ20" s="75" t="s">
        <v>157</v>
      </c>
      <c r="AR20" s="75" t="s">
        <v>156</v>
      </c>
      <c r="AS20" s="75" t="s">
        <v>156</v>
      </c>
      <c r="AT20" s="75" t="s">
        <v>157</v>
      </c>
      <c r="AU20" s="75" t="s">
        <v>159</v>
      </c>
      <c r="AV20" s="75" t="s">
        <v>156</v>
      </c>
      <c r="AW20" s="75" t="s">
        <v>157</v>
      </c>
      <c r="AX20" s="75" t="s">
        <v>157</v>
      </c>
      <c r="AY20" s="75" t="s">
        <v>158</v>
      </c>
      <c r="AZ20" s="75" t="s">
        <v>156</v>
      </c>
      <c r="BA20" s="75" t="s">
        <v>156</v>
      </c>
      <c r="BB20" s="75" t="s">
        <v>156</v>
      </c>
      <c r="BC20" s="75" t="s">
        <v>156</v>
      </c>
      <c r="BD20" s="75" t="s">
        <v>156</v>
      </c>
      <c r="BE20" s="75"/>
      <c r="BF20" s="75"/>
      <c r="BG20" s="75"/>
      <c r="BH20" s="75"/>
      <c r="BI20" s="75"/>
      <c r="BJ20" s="75"/>
    </row>
    <row r="21" spans="1:62" ht="77.25" thickBot="1" x14ac:dyDescent="0.25">
      <c r="A21" s="77" t="s">
        <v>186</v>
      </c>
      <c r="B21" s="75" t="s">
        <v>151</v>
      </c>
      <c r="C21" s="75" t="s">
        <v>169</v>
      </c>
      <c r="D21" s="77">
        <v>25</v>
      </c>
      <c r="E21" s="75" t="s">
        <v>154</v>
      </c>
      <c r="F21" s="75" t="s">
        <v>155</v>
      </c>
      <c r="G21" s="75" t="s">
        <v>159</v>
      </c>
      <c r="H21" s="75" t="s">
        <v>156</v>
      </c>
      <c r="I21" s="75" t="s">
        <v>156</v>
      </c>
      <c r="J21" s="75" t="s">
        <v>157</v>
      </c>
      <c r="K21" s="75" t="s">
        <v>159</v>
      </c>
      <c r="L21" s="75" t="s">
        <v>158</v>
      </c>
      <c r="M21" s="75" t="s">
        <v>159</v>
      </c>
      <c r="N21" s="75" t="s">
        <v>159</v>
      </c>
      <c r="O21" s="75" t="s">
        <v>156</v>
      </c>
      <c r="P21" s="75" t="s">
        <v>159</v>
      </c>
      <c r="Q21" s="75" t="s">
        <v>156</v>
      </c>
      <c r="R21" s="75" t="s">
        <v>159</v>
      </c>
      <c r="S21" s="75" t="s">
        <v>156</v>
      </c>
      <c r="T21" s="75" t="s">
        <v>159</v>
      </c>
      <c r="U21" s="75" t="s">
        <v>159</v>
      </c>
      <c r="V21" s="75" t="s">
        <v>158</v>
      </c>
      <c r="W21" s="75" t="s">
        <v>159</v>
      </c>
      <c r="X21" s="75" t="s">
        <v>156</v>
      </c>
      <c r="Y21" s="75" t="s">
        <v>157</v>
      </c>
      <c r="Z21" s="75" t="s">
        <v>159</v>
      </c>
      <c r="AA21" s="75" t="s">
        <v>159</v>
      </c>
      <c r="AB21" s="75" t="s">
        <v>156</v>
      </c>
      <c r="AC21" s="75" t="s">
        <v>159</v>
      </c>
      <c r="AD21" s="75" t="s">
        <v>156</v>
      </c>
      <c r="AE21" s="75" t="s">
        <v>158</v>
      </c>
      <c r="AF21" s="75" t="s">
        <v>157</v>
      </c>
      <c r="AG21" s="75" t="s">
        <v>157</v>
      </c>
      <c r="AH21" s="75" t="s">
        <v>159</v>
      </c>
      <c r="AI21" s="75" t="s">
        <v>159</v>
      </c>
      <c r="AJ21" s="75" t="s">
        <v>159</v>
      </c>
      <c r="AK21" s="75" t="s">
        <v>159</v>
      </c>
      <c r="AL21" s="75" t="s">
        <v>156</v>
      </c>
      <c r="AM21" s="75" t="s">
        <v>156</v>
      </c>
      <c r="AN21" s="75" t="s">
        <v>159</v>
      </c>
      <c r="AO21" s="75" t="s">
        <v>158</v>
      </c>
      <c r="AP21" s="75" t="s">
        <v>157</v>
      </c>
      <c r="AQ21" s="75" t="s">
        <v>158</v>
      </c>
      <c r="AR21" s="75" t="s">
        <v>159</v>
      </c>
      <c r="AS21" s="75" t="s">
        <v>159</v>
      </c>
      <c r="AT21" s="75" t="s">
        <v>157</v>
      </c>
      <c r="AU21" s="75" t="s">
        <v>159</v>
      </c>
      <c r="AV21" s="75" t="s">
        <v>156</v>
      </c>
      <c r="AW21" s="75" t="s">
        <v>157</v>
      </c>
      <c r="AX21" s="75" t="s">
        <v>158</v>
      </c>
      <c r="AY21" s="75" t="s">
        <v>158</v>
      </c>
      <c r="AZ21" s="75" t="s">
        <v>156</v>
      </c>
      <c r="BA21" s="75" t="s">
        <v>156</v>
      </c>
      <c r="BB21" s="75" t="s">
        <v>159</v>
      </c>
      <c r="BC21" s="75" t="s">
        <v>156</v>
      </c>
      <c r="BD21" s="75" t="s">
        <v>156</v>
      </c>
      <c r="BE21" s="75"/>
      <c r="BF21" s="75"/>
      <c r="BG21" s="75"/>
      <c r="BH21" s="75"/>
      <c r="BI21" s="75"/>
      <c r="BJ21" s="75"/>
    </row>
    <row r="22" spans="1:62" ht="15" thickBo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</row>
    <row r="23" spans="1:62" ht="15" thickBo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</row>
    <row r="24" spans="1:62" ht="15" thickBot="1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</row>
    <row r="25" spans="1:62" ht="15" thickBot="1" x14ac:dyDescent="0.2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</row>
    <row r="26" spans="1:62" ht="15" thickBot="1" x14ac:dyDescent="0.2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</row>
    <row r="27" spans="1:62" ht="15" thickBot="1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</row>
    <row r="28" spans="1:62" ht="15" thickBot="1" x14ac:dyDescent="0.25">
      <c r="A28" s="75"/>
      <c r="B28" s="75"/>
      <c r="C28" s="75"/>
      <c r="D28" s="75"/>
      <c r="E28" s="83"/>
      <c r="F28" s="83"/>
      <c r="G28" s="83"/>
      <c r="H28" s="83"/>
      <c r="I28" s="83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</row>
    <row r="29" spans="1:62" ht="15" thickBot="1" x14ac:dyDescent="0.25">
      <c r="A29" s="75"/>
      <c r="B29" s="75"/>
      <c r="C29" s="75"/>
      <c r="D29" s="81"/>
      <c r="E29" s="86" t="s">
        <v>187</v>
      </c>
      <c r="F29" s="87" t="s">
        <v>156</v>
      </c>
      <c r="G29" s="87" t="s">
        <v>159</v>
      </c>
      <c r="H29" s="87" t="s">
        <v>158</v>
      </c>
      <c r="I29" s="87" t="s">
        <v>157</v>
      </c>
      <c r="J29" s="82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</row>
    <row r="30" spans="1:62" ht="15" thickBot="1" x14ac:dyDescent="0.25">
      <c r="A30" s="75"/>
      <c r="B30" s="75"/>
      <c r="C30" s="75"/>
      <c r="D30" s="81"/>
      <c r="E30" s="87">
        <v>1</v>
      </c>
      <c r="F30" s="85">
        <f>COUNTIF(G$2:G$21,F$29)</f>
        <v>10</v>
      </c>
      <c r="G30" s="85">
        <f>COUNTIF(G$2:G$21,G$29)</f>
        <v>7</v>
      </c>
      <c r="H30" s="85">
        <f>COUNTIF(G$2:G$21,H$29)</f>
        <v>3</v>
      </c>
      <c r="I30" s="85">
        <f>COUNTIF(G$2:G$21,I$29)</f>
        <v>0</v>
      </c>
      <c r="J30" s="82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</row>
    <row r="31" spans="1:62" ht="15" thickBot="1" x14ac:dyDescent="0.25">
      <c r="A31" s="75"/>
      <c r="B31" s="75"/>
      <c r="C31" s="75"/>
      <c r="D31" s="81"/>
      <c r="E31" s="87">
        <v>2</v>
      </c>
      <c r="F31" s="85">
        <f>COUNTIF(H$2:H$21,F$29)</f>
        <v>9</v>
      </c>
      <c r="G31" s="85">
        <f>COUNTIF(H$2:H$21,G$29)</f>
        <v>10</v>
      </c>
      <c r="H31" s="85">
        <f>COUNTIF(H$2:H$21,H$29)</f>
        <v>1</v>
      </c>
      <c r="I31" s="85">
        <f>COUNTIF(H$2:H$21,I$29)</f>
        <v>0</v>
      </c>
      <c r="J31" s="82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</row>
    <row r="32" spans="1:62" ht="15" thickBot="1" x14ac:dyDescent="0.25">
      <c r="A32" s="75"/>
      <c r="B32" s="75"/>
      <c r="C32" s="75"/>
      <c r="D32" s="81"/>
      <c r="E32" s="87">
        <v>3</v>
      </c>
      <c r="F32" s="85">
        <f>COUNTIF(I$2:I$21,F$29)</f>
        <v>10</v>
      </c>
      <c r="G32" s="85">
        <f>COUNTIF(I$2:I$21,G$29)</f>
        <v>7</v>
      </c>
      <c r="H32" s="85">
        <f>COUNTIF(I$2:I$21,H$29)</f>
        <v>2</v>
      </c>
      <c r="I32" s="85">
        <f>COUNTIF(I$2:I$21,I$29)</f>
        <v>1</v>
      </c>
      <c r="J32" s="82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</row>
    <row r="33" spans="1:62" ht="15" thickBot="1" x14ac:dyDescent="0.25">
      <c r="A33" s="75"/>
      <c r="B33" s="75"/>
      <c r="C33" s="75"/>
      <c r="D33" s="81"/>
      <c r="E33" s="87">
        <v>4</v>
      </c>
      <c r="F33" s="85">
        <f>COUNTIF(J$2:J$21,F$29)</f>
        <v>0</v>
      </c>
      <c r="G33" s="85">
        <f>COUNTIF(J$2:J$21,G$29)</f>
        <v>0</v>
      </c>
      <c r="H33" s="85">
        <f>COUNTIF(J$2:J$21,H$29)</f>
        <v>4</v>
      </c>
      <c r="I33" s="85">
        <f>COUNTIF(J$2:J$21,I$29)</f>
        <v>16</v>
      </c>
      <c r="J33" s="82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</row>
    <row r="34" spans="1:62" ht="15" thickBot="1" x14ac:dyDescent="0.25">
      <c r="A34" s="75"/>
      <c r="B34" s="75"/>
      <c r="C34" s="75"/>
      <c r="D34" s="81"/>
      <c r="E34" s="87">
        <v>5</v>
      </c>
      <c r="F34" s="85">
        <f>COUNTIF(K$2:K$21,F$29)</f>
        <v>9</v>
      </c>
      <c r="G34" s="85">
        <f>COUNTIF(K$2:K$21,G$29)</f>
        <v>9</v>
      </c>
      <c r="H34" s="85">
        <f>COUNTIF(K$2:K$21,H$29)</f>
        <v>2</v>
      </c>
      <c r="I34" s="85">
        <f>COUNTIF(K$2:K$21,I$29)</f>
        <v>0</v>
      </c>
      <c r="J34" s="82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</row>
    <row r="35" spans="1:62" ht="15" thickBot="1" x14ac:dyDescent="0.25">
      <c r="A35" s="75"/>
      <c r="B35" s="75"/>
      <c r="C35" s="75"/>
      <c r="D35" s="81"/>
      <c r="E35" s="87">
        <v>6</v>
      </c>
      <c r="F35" s="85">
        <f>COUNTIF(L$2:L$21,F$29)</f>
        <v>1</v>
      </c>
      <c r="G35" s="85">
        <f>COUNTIF(L$2:L$21,G$29)</f>
        <v>0</v>
      </c>
      <c r="H35" s="85">
        <f>COUNTIF(L$2:L$21,H$29)</f>
        <v>6</v>
      </c>
      <c r="I35" s="85">
        <f>COUNTIF(L$2:L$21,I$29)</f>
        <v>13</v>
      </c>
      <c r="J35" s="82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</row>
    <row r="36" spans="1:62" ht="15" thickBot="1" x14ac:dyDescent="0.25">
      <c r="A36" s="75"/>
      <c r="B36" s="75"/>
      <c r="C36" s="75"/>
      <c r="D36" s="81"/>
      <c r="E36" s="87">
        <v>7</v>
      </c>
      <c r="F36" s="85">
        <f>COUNTIF(M$2:M$21,F$29)</f>
        <v>1</v>
      </c>
      <c r="G36" s="85">
        <f>COUNTIF(M$2:M$21,G$29)</f>
        <v>7</v>
      </c>
      <c r="H36" s="85">
        <f>COUNTIF(M$2:M$21,H$29)</f>
        <v>7</v>
      </c>
      <c r="I36" s="85">
        <f>COUNTIF(M$2:M$21,I$29)</f>
        <v>5</v>
      </c>
      <c r="J36" s="82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</row>
    <row r="37" spans="1:62" ht="15" thickBot="1" x14ac:dyDescent="0.25">
      <c r="A37" s="75"/>
      <c r="B37" s="75"/>
      <c r="C37" s="75"/>
      <c r="D37" s="81"/>
      <c r="E37" s="87">
        <v>8</v>
      </c>
      <c r="F37" s="85">
        <f>COUNTIF(N$2:N$21,F$29)</f>
        <v>4</v>
      </c>
      <c r="G37" s="85">
        <f>COUNTIF(N$2:N$21,G$29)</f>
        <v>9</v>
      </c>
      <c r="H37" s="85">
        <f>COUNTIF(N$2:N$21,H$29)</f>
        <v>7</v>
      </c>
      <c r="I37" s="85">
        <f>COUNTIF(N$2:N$21,I$29)</f>
        <v>0</v>
      </c>
      <c r="J37" s="82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</row>
    <row r="38" spans="1:62" ht="15" thickBot="1" x14ac:dyDescent="0.25">
      <c r="A38" s="75"/>
      <c r="B38" s="75"/>
      <c r="C38" s="75"/>
      <c r="D38" s="81"/>
      <c r="E38" s="87">
        <v>9</v>
      </c>
      <c r="F38" s="85">
        <f>COUNTIF(O$2:O$21,F$29)</f>
        <v>15</v>
      </c>
      <c r="G38" s="85">
        <f>COUNTIF(O$2:O$21,G$29)</f>
        <v>5</v>
      </c>
      <c r="H38" s="85">
        <f>COUNTIF(O$2:O$21,H$29)</f>
        <v>0</v>
      </c>
      <c r="I38" s="85">
        <f>COUNTIF(O$2:O$21,I$29)</f>
        <v>0</v>
      </c>
      <c r="J38" s="82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</row>
    <row r="39" spans="1:62" ht="15" thickBot="1" x14ac:dyDescent="0.25">
      <c r="A39" s="75"/>
      <c r="B39" s="75"/>
      <c r="C39" s="75"/>
      <c r="D39" s="81"/>
      <c r="E39" s="87">
        <v>10</v>
      </c>
      <c r="F39" s="85">
        <f>COUNTIF(P$2:P$21,F$29)</f>
        <v>8</v>
      </c>
      <c r="G39" s="85">
        <f>COUNTIF(P$2:P$21,G$29)</f>
        <v>11</v>
      </c>
      <c r="H39" s="85">
        <f>COUNTIF(P$2:P$21,H$29)</f>
        <v>1</v>
      </c>
      <c r="I39" s="85">
        <f>COUNTIF(P$2:P$21,I$29)</f>
        <v>0</v>
      </c>
      <c r="J39" s="82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</row>
    <row r="40" spans="1:62" ht="15" thickBot="1" x14ac:dyDescent="0.25">
      <c r="A40" s="75"/>
      <c r="B40" s="75"/>
      <c r="C40" s="75"/>
      <c r="D40" s="81"/>
      <c r="E40" s="87">
        <v>11</v>
      </c>
      <c r="F40" s="85">
        <f>COUNTIF(Q$2:Q$21,F$29)</f>
        <v>9</v>
      </c>
      <c r="G40" s="85">
        <f>COUNTIF(Q$2:Q$21,G$29)</f>
        <v>7</v>
      </c>
      <c r="H40" s="85">
        <f>COUNTIF(Q$2:Q$21,H$29)</f>
        <v>2</v>
      </c>
      <c r="I40" s="85">
        <f>COUNTIF(Q$2:Q$21,I$29)</f>
        <v>2</v>
      </c>
      <c r="J40" s="82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</row>
    <row r="41" spans="1:62" ht="15" thickBot="1" x14ac:dyDescent="0.25">
      <c r="A41" s="75"/>
      <c r="B41" s="75"/>
      <c r="C41" s="75"/>
      <c r="D41" s="81"/>
      <c r="E41" s="87">
        <v>12</v>
      </c>
      <c r="F41" s="85">
        <f>COUNTIF(R$2:R$21,F$29)</f>
        <v>1</v>
      </c>
      <c r="G41" s="85">
        <f>COUNTIF(R$2:R$21,G$29)</f>
        <v>1</v>
      </c>
      <c r="H41" s="85">
        <f>COUNTIF(R$2:R$21,H$29)</f>
        <v>7</v>
      </c>
      <c r="I41" s="85">
        <f>COUNTIF(R$2:R$21,I$29)</f>
        <v>11</v>
      </c>
      <c r="J41" s="82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</row>
    <row r="42" spans="1:62" ht="15" thickBot="1" x14ac:dyDescent="0.25">
      <c r="A42" s="75"/>
      <c r="B42" s="75"/>
      <c r="C42" s="75"/>
      <c r="D42" s="81"/>
      <c r="E42" s="87">
        <v>13</v>
      </c>
      <c r="F42" s="85">
        <f>COUNTIF(S$2:S$21,F$29)</f>
        <v>13</v>
      </c>
      <c r="G42" s="85">
        <f>COUNTIF(S$2:S$21,G$29)</f>
        <v>4</v>
      </c>
      <c r="H42" s="85">
        <f>COUNTIF(S$2:S$21,H$29)</f>
        <v>3</v>
      </c>
      <c r="I42" s="85">
        <f>COUNTIF(S$2:S$21,I$29)</f>
        <v>0</v>
      </c>
      <c r="J42" s="82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</row>
    <row r="43" spans="1:62" ht="15" thickBot="1" x14ac:dyDescent="0.25">
      <c r="A43" s="75"/>
      <c r="B43" s="75"/>
      <c r="C43" s="75"/>
      <c r="D43" s="81"/>
      <c r="E43" s="87">
        <v>14</v>
      </c>
      <c r="F43" s="85">
        <f>COUNTIF(T$2:T$21,F$29)</f>
        <v>15</v>
      </c>
      <c r="G43" s="85">
        <f>COUNTIF(T$2:T$21,G$29)</f>
        <v>5</v>
      </c>
      <c r="H43" s="85">
        <f>COUNTIF(T$2:T$21,H$29)</f>
        <v>0</v>
      </c>
      <c r="I43" s="85">
        <f>COUNTIF(T$2:T$21,I$29)</f>
        <v>0</v>
      </c>
      <c r="J43" s="82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</row>
    <row r="44" spans="1:62" ht="15" thickBot="1" x14ac:dyDescent="0.25">
      <c r="A44" s="75"/>
      <c r="B44" s="75"/>
      <c r="C44" s="75"/>
      <c r="D44" s="81"/>
      <c r="E44" s="87">
        <v>15</v>
      </c>
      <c r="F44" s="85">
        <f>COUNTIF(U$2:U$21,F$29)</f>
        <v>10</v>
      </c>
      <c r="G44" s="85">
        <f>COUNTIF(U$2:U$21,G$29)</f>
        <v>7</v>
      </c>
      <c r="H44" s="85">
        <f>COUNTIF(U$2:U$21,H$29)</f>
        <v>1</v>
      </c>
      <c r="I44" s="85">
        <f>COUNTIF(U$2:U$21,I$29)</f>
        <v>2</v>
      </c>
      <c r="J44" s="82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</row>
    <row r="45" spans="1:62" ht="15" thickBot="1" x14ac:dyDescent="0.25">
      <c r="A45" s="75"/>
      <c r="B45" s="75"/>
      <c r="C45" s="75"/>
      <c r="D45" s="81"/>
      <c r="E45" s="87">
        <v>16</v>
      </c>
      <c r="F45" s="85">
        <f>COUNTIF(V$2:V$21,F$29)</f>
        <v>0</v>
      </c>
      <c r="G45" s="85">
        <f>COUNTIF(V$2:V$21,G$29)</f>
        <v>10</v>
      </c>
      <c r="H45" s="85">
        <f>COUNTIF(V$2:V$21,H$29)</f>
        <v>9</v>
      </c>
      <c r="I45" s="85">
        <f>COUNTIF(V$2:V$21,I$29)</f>
        <v>1</v>
      </c>
      <c r="J45" s="82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</row>
    <row r="46" spans="1:62" ht="15" thickBot="1" x14ac:dyDescent="0.25">
      <c r="A46" s="75"/>
      <c r="B46" s="75"/>
      <c r="C46" s="75"/>
      <c r="D46" s="81"/>
      <c r="E46" s="87">
        <v>17</v>
      </c>
      <c r="F46" s="85">
        <f>COUNTIF(W$2:W$21,F$29)</f>
        <v>7</v>
      </c>
      <c r="G46" s="85">
        <f>COUNTIF(W$2:W$21,G$29)</f>
        <v>10</v>
      </c>
      <c r="H46" s="85">
        <f>COUNTIF(W$2:W$21,H$29)</f>
        <v>3</v>
      </c>
      <c r="I46" s="85">
        <f>COUNTIF(W$2:W$21,I$29)</f>
        <v>0</v>
      </c>
      <c r="J46" s="82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</row>
    <row r="47" spans="1:62" ht="15" thickBot="1" x14ac:dyDescent="0.25">
      <c r="A47" s="75"/>
      <c r="B47" s="75"/>
      <c r="C47" s="75"/>
      <c r="D47" s="81"/>
      <c r="E47" s="87">
        <v>18</v>
      </c>
      <c r="F47" s="85">
        <f>COUNTIF(X$2:X$21,F$29)</f>
        <v>15</v>
      </c>
      <c r="G47" s="85">
        <f>COUNTIF(X$2:X$21,G$29)</f>
        <v>5</v>
      </c>
      <c r="H47" s="85">
        <f>COUNTIF(X$2:X$21,H$29)</f>
        <v>0</v>
      </c>
      <c r="I47" s="85">
        <f>COUNTIF(X$2:X$21,I$29)</f>
        <v>0</v>
      </c>
      <c r="J47" s="82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</row>
    <row r="48" spans="1:62" ht="15" thickBot="1" x14ac:dyDescent="0.25">
      <c r="A48" s="75"/>
      <c r="B48" s="75"/>
      <c r="C48" s="75"/>
      <c r="D48" s="81"/>
      <c r="E48" s="87">
        <v>19</v>
      </c>
      <c r="F48" s="85">
        <f>COUNTIF(Y$2:Y$21,F$29)</f>
        <v>1</v>
      </c>
      <c r="G48" s="85">
        <f>COUNTIF(Y$2:Y$21,G$29)</f>
        <v>0</v>
      </c>
      <c r="H48" s="85">
        <f>COUNTIF(Y$2:Y$21,H$29)</f>
        <v>1</v>
      </c>
      <c r="I48" s="85">
        <f>COUNTIF(Y$2:Y$21,I$29)</f>
        <v>18</v>
      </c>
      <c r="J48" s="82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</row>
    <row r="49" spans="1:62" ht="15" thickBot="1" x14ac:dyDescent="0.25">
      <c r="A49" s="75"/>
      <c r="B49" s="75"/>
      <c r="C49" s="75"/>
      <c r="D49" s="81"/>
      <c r="E49" s="87">
        <v>20</v>
      </c>
      <c r="F49" s="85">
        <f>COUNTIF(Z$2:Z$21,F$29)</f>
        <v>4</v>
      </c>
      <c r="G49" s="85">
        <f>COUNTIF(Z$2:Z$21,G$29)</f>
        <v>14</v>
      </c>
      <c r="H49" s="85">
        <f>COUNTIF(Z$2:Z$21,H$29)</f>
        <v>2</v>
      </c>
      <c r="I49" s="85">
        <f>COUNTIF(Z$2:Z$21,I$29)</f>
        <v>0</v>
      </c>
      <c r="J49" s="82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</row>
    <row r="50" spans="1:62" ht="15" thickBot="1" x14ac:dyDescent="0.25">
      <c r="A50" s="75"/>
      <c r="B50" s="75"/>
      <c r="C50" s="75"/>
      <c r="D50" s="81"/>
      <c r="E50" s="87">
        <v>21</v>
      </c>
      <c r="F50" s="85">
        <f>COUNTIF(AA$2:AA$21,F$29)</f>
        <v>5</v>
      </c>
      <c r="G50" s="85">
        <f>COUNTIF(AA$2:AA$21,G$29)</f>
        <v>13</v>
      </c>
      <c r="H50" s="85">
        <f>COUNTIF(AA$2:AA$21,H$29)</f>
        <v>2</v>
      </c>
      <c r="I50" s="85">
        <f>COUNTIF(AA$2:AA$21,I$29)</f>
        <v>0</v>
      </c>
      <c r="J50" s="82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</row>
    <row r="51" spans="1:62" ht="15" thickBot="1" x14ac:dyDescent="0.25">
      <c r="A51" s="75"/>
      <c r="B51" s="75"/>
      <c r="C51" s="75"/>
      <c r="D51" s="81"/>
      <c r="E51" s="87">
        <v>22</v>
      </c>
      <c r="F51" s="85">
        <f>COUNTIF(AB$2:AB$21,F$29)</f>
        <v>11</v>
      </c>
      <c r="G51" s="85">
        <f>COUNTIF(AB$2:AB$21,G$29)</f>
        <v>8</v>
      </c>
      <c r="H51" s="85">
        <f>COUNTIF(AB$2:AB$21,H$29)</f>
        <v>1</v>
      </c>
      <c r="I51" s="85">
        <f>COUNTIF(AB$2:AB$21,I$29)</f>
        <v>0</v>
      </c>
      <c r="J51" s="82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</row>
    <row r="52" spans="1:62" ht="15" thickBot="1" x14ac:dyDescent="0.25">
      <c r="A52" s="75"/>
      <c r="B52" s="75"/>
      <c r="C52" s="75"/>
      <c r="D52" s="81"/>
      <c r="E52" s="87">
        <v>23</v>
      </c>
      <c r="F52" s="85">
        <f>COUNTIF(AC$2:AC$21,F$29)</f>
        <v>14</v>
      </c>
      <c r="G52" s="85">
        <f>COUNTIF(AC$2:AC$21,G$29)</f>
        <v>6</v>
      </c>
      <c r="H52" s="85">
        <f>COUNTIF(AC$2:AC$21,H$29)</f>
        <v>0</v>
      </c>
      <c r="I52" s="85">
        <f>COUNTIF(AC$2:AC$21,I$29)</f>
        <v>0</v>
      </c>
      <c r="J52" s="82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</row>
    <row r="53" spans="1:62" ht="15" thickBot="1" x14ac:dyDescent="0.25">
      <c r="A53" s="75"/>
      <c r="B53" s="75"/>
      <c r="C53" s="75"/>
      <c r="D53" s="81"/>
      <c r="E53" s="87">
        <v>24</v>
      </c>
      <c r="F53" s="85">
        <f>COUNTIF(AD$2:AD$21,F$29)</f>
        <v>17</v>
      </c>
      <c r="G53" s="85">
        <f>COUNTIF(AD$2:AD$21,G$29)</f>
        <v>2</v>
      </c>
      <c r="H53" s="85">
        <f>COUNTIF(AD$2:AD$21,H$29)</f>
        <v>1</v>
      </c>
      <c r="I53" s="85">
        <f>COUNTIF(AD$2:AD$21,I$29)</f>
        <v>0</v>
      </c>
      <c r="J53" s="82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</row>
    <row r="54" spans="1:62" ht="15" thickBot="1" x14ac:dyDescent="0.25">
      <c r="A54" s="75"/>
      <c r="B54" s="75"/>
      <c r="C54" s="75"/>
      <c r="D54" s="81"/>
      <c r="E54" s="87">
        <v>25</v>
      </c>
      <c r="F54" s="85">
        <f>COUNTIF(AE$2:AE$21,F$29)</f>
        <v>0</v>
      </c>
      <c r="G54" s="85">
        <f>COUNTIF(AE$2:AE$21,G$29)</f>
        <v>3</v>
      </c>
      <c r="H54" s="85">
        <f>COUNTIF(AE$2:AE$21,H$29)</f>
        <v>14</v>
      </c>
      <c r="I54" s="85">
        <f>COUNTIF(AE$2:AE$21,I$29)</f>
        <v>3</v>
      </c>
      <c r="J54" s="82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</row>
    <row r="55" spans="1:62" ht="15" thickBot="1" x14ac:dyDescent="0.25">
      <c r="A55" s="75"/>
      <c r="B55" s="75"/>
      <c r="C55" s="75"/>
      <c r="D55" s="81"/>
      <c r="E55" s="87">
        <v>26</v>
      </c>
      <c r="F55" s="85">
        <f>COUNTIF(AF$2:AF$21,F$29)</f>
        <v>0</v>
      </c>
      <c r="G55" s="85">
        <f>COUNTIF(AF$2:AF$21,G$29)</f>
        <v>2</v>
      </c>
      <c r="H55" s="85">
        <f>COUNTIF(AF$2:AF$21,H$29)</f>
        <v>10</v>
      </c>
      <c r="I55" s="85">
        <f>COUNTIF(AF$2:AF$21,I$29)</f>
        <v>8</v>
      </c>
      <c r="J55" s="82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</row>
    <row r="56" spans="1:62" ht="15" thickBot="1" x14ac:dyDescent="0.25">
      <c r="A56" s="75"/>
      <c r="B56" s="75"/>
      <c r="C56" s="75"/>
      <c r="D56" s="81"/>
      <c r="E56" s="87">
        <v>27</v>
      </c>
      <c r="F56" s="85">
        <f>COUNTIF(AG$2:AG$21,F$29)</f>
        <v>0</v>
      </c>
      <c r="G56" s="85">
        <f>COUNTIF(AG$2:AG$21,G$29)</f>
        <v>0</v>
      </c>
      <c r="H56" s="85">
        <f>COUNTIF(AG$2:AG$21,H$29)</f>
        <v>2</v>
      </c>
      <c r="I56" s="85">
        <f>COUNTIF(AG$2:AG$21,I$29)</f>
        <v>18</v>
      </c>
      <c r="J56" s="82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</row>
    <row r="57" spans="1:62" ht="15" thickBot="1" x14ac:dyDescent="0.25">
      <c r="A57" s="75"/>
      <c r="B57" s="75"/>
      <c r="C57" s="75"/>
      <c r="D57" s="81"/>
      <c r="E57" s="87">
        <v>28</v>
      </c>
      <c r="F57" s="85">
        <f>COUNTIF(AH$2:AH$21,F$29)</f>
        <v>9</v>
      </c>
      <c r="G57" s="85">
        <f>COUNTIF(AH$2:AH$21,G$29)</f>
        <v>11</v>
      </c>
      <c r="H57" s="85">
        <f>COUNTIF(AH$2:AH$21,H$29)</f>
        <v>0</v>
      </c>
      <c r="I57" s="85">
        <f>COUNTIF(AH$2:AH$21,I$29)</f>
        <v>0</v>
      </c>
      <c r="J57" s="82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</row>
    <row r="58" spans="1:62" ht="15" thickBot="1" x14ac:dyDescent="0.25">
      <c r="A58" s="75"/>
      <c r="B58" s="75"/>
      <c r="C58" s="75"/>
      <c r="D58" s="81"/>
      <c r="E58" s="87">
        <v>29</v>
      </c>
      <c r="F58" s="85">
        <f>COUNTIF(AI$2:AI$21,F$29)</f>
        <v>15</v>
      </c>
      <c r="G58" s="85">
        <f>COUNTIF(AI$2:AI$21,G$29)</f>
        <v>4</v>
      </c>
      <c r="H58" s="85">
        <f>COUNTIF(AI$2:AI$21,H$29)</f>
        <v>1</v>
      </c>
      <c r="I58" s="85">
        <f>COUNTIF(AI$2:AI$21,I$29)</f>
        <v>0</v>
      </c>
      <c r="J58" s="82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</row>
    <row r="59" spans="1:62" ht="15" thickBot="1" x14ac:dyDescent="0.25">
      <c r="A59" s="75"/>
      <c r="B59" s="75"/>
      <c r="C59" s="75"/>
      <c r="D59" s="81"/>
      <c r="E59" s="87">
        <v>30</v>
      </c>
      <c r="F59" s="85">
        <f>COUNTIF(AJ$2:AJ$21,F$29)</f>
        <v>4</v>
      </c>
      <c r="G59" s="85">
        <f>COUNTIF(AJ$2:AJ$21,G$29)</f>
        <v>8</v>
      </c>
      <c r="H59" s="85">
        <f>COUNTIF(AJ$2:AJ$21,H$29)</f>
        <v>5</v>
      </c>
      <c r="I59" s="85">
        <f>COUNTIF(AJ$2:AJ$21,I$29)</f>
        <v>3</v>
      </c>
      <c r="J59" s="82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</row>
    <row r="60" spans="1:62" ht="15" thickBot="1" x14ac:dyDescent="0.25">
      <c r="A60" s="75"/>
      <c r="B60" s="75"/>
      <c r="C60" s="75"/>
      <c r="D60" s="81"/>
      <c r="E60" s="87">
        <v>31</v>
      </c>
      <c r="F60" s="85">
        <f>COUNTIF(AK$2:AK$21,F$29)</f>
        <v>12</v>
      </c>
      <c r="G60" s="85">
        <f>COUNTIF(AK$2:AK$21,G$29)</f>
        <v>7</v>
      </c>
      <c r="H60" s="85">
        <f>COUNTIF(AK$2:AK$21,H$29)</f>
        <v>1</v>
      </c>
      <c r="I60" s="85">
        <f>COUNTIF(AK$2:AK$21,I$29)</f>
        <v>0</v>
      </c>
      <c r="J60" s="82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</row>
    <row r="61" spans="1:62" ht="15" thickBot="1" x14ac:dyDescent="0.25">
      <c r="A61" s="75"/>
      <c r="B61" s="75"/>
      <c r="C61" s="75"/>
      <c r="D61" s="81"/>
      <c r="E61" s="87">
        <v>32</v>
      </c>
      <c r="F61" s="85">
        <f>COUNTIF(AL$2:AL$21,F$29)</f>
        <v>14</v>
      </c>
      <c r="G61" s="85">
        <f>COUNTIF(AL$2:AL$21,G$29)</f>
        <v>6</v>
      </c>
      <c r="H61" s="85">
        <f>COUNTIF(AL$2:AL$21,H$29)</f>
        <v>0</v>
      </c>
      <c r="I61" s="85">
        <f>COUNTIF(AL$2:AL$21,I$29)</f>
        <v>0</v>
      </c>
      <c r="J61" s="82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</row>
    <row r="62" spans="1:62" ht="15" thickBot="1" x14ac:dyDescent="0.25">
      <c r="A62" s="75"/>
      <c r="B62" s="75"/>
      <c r="C62" s="75"/>
      <c r="D62" s="81"/>
      <c r="E62" s="87">
        <v>33</v>
      </c>
      <c r="F62" s="85">
        <f>COUNTIF(AM$2:AM$21,F$29)</f>
        <v>14</v>
      </c>
      <c r="G62" s="85">
        <f>COUNTIF(AM$2:AM$21,G$29)</f>
        <v>5</v>
      </c>
      <c r="H62" s="85">
        <f>COUNTIF(AM$2:AM$21,H$29)</f>
        <v>1</v>
      </c>
      <c r="I62" s="85">
        <f>COUNTIF(AM$2:AM$21,I$29)</f>
        <v>0</v>
      </c>
      <c r="J62" s="82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</row>
    <row r="63" spans="1:62" ht="15" thickBot="1" x14ac:dyDescent="0.25">
      <c r="A63" s="75"/>
      <c r="B63" s="75"/>
      <c r="C63" s="75"/>
      <c r="D63" s="81"/>
      <c r="E63" s="87">
        <v>34</v>
      </c>
      <c r="F63" s="85">
        <f>COUNTIF(AN$2:AN$21,F$29)</f>
        <v>8</v>
      </c>
      <c r="G63" s="85">
        <f>COUNTIF(AN$2:AN$21,G$29)</f>
        <v>9</v>
      </c>
      <c r="H63" s="85">
        <f>COUNTIF(AN$2:AN$21,H$29)</f>
        <v>3</v>
      </c>
      <c r="I63" s="85">
        <f>COUNTIF(AN$2:AN$21,I$29)</f>
        <v>0</v>
      </c>
      <c r="J63" s="82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</row>
    <row r="64" spans="1:62" ht="15" thickBot="1" x14ac:dyDescent="0.25">
      <c r="A64" s="75"/>
      <c r="B64" s="75"/>
      <c r="C64" s="75"/>
      <c r="D64" s="81"/>
      <c r="E64" s="87">
        <v>35</v>
      </c>
      <c r="F64" s="85">
        <f>COUNTIF(AO$2:AO$21,F$29)</f>
        <v>1</v>
      </c>
      <c r="G64" s="85">
        <f>COUNTIF(AO$2:AO$21,G$29)</f>
        <v>0</v>
      </c>
      <c r="H64" s="85">
        <f>COUNTIF(AO$2:AO$21,H$29)</f>
        <v>5</v>
      </c>
      <c r="I64" s="85">
        <f>COUNTIF(AO$2:AO$21,I$29)</f>
        <v>14</v>
      </c>
      <c r="J64" s="82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</row>
    <row r="65" spans="1:62" ht="15" thickBot="1" x14ac:dyDescent="0.25">
      <c r="A65" s="75"/>
      <c r="B65" s="75"/>
      <c r="C65" s="75"/>
      <c r="D65" s="81"/>
      <c r="E65" s="87">
        <v>36</v>
      </c>
      <c r="F65" s="85">
        <f>COUNTIF(AP$2:AP$21,F$29)</f>
        <v>0</v>
      </c>
      <c r="G65" s="85">
        <f>COUNTIF(AP$2:AP$21,G$29)</f>
        <v>0</v>
      </c>
      <c r="H65" s="85">
        <f>COUNTIF(AP$2:AP$21,H$29)</f>
        <v>1</v>
      </c>
      <c r="I65" s="85">
        <f>COUNTIF(AP$2:AP$21,I$29)</f>
        <v>19</v>
      </c>
      <c r="J65" s="82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</row>
    <row r="66" spans="1:62" ht="15" thickBot="1" x14ac:dyDescent="0.25">
      <c r="A66" s="75"/>
      <c r="B66" s="75"/>
      <c r="C66" s="75"/>
      <c r="D66" s="81"/>
      <c r="E66" s="87">
        <v>37</v>
      </c>
      <c r="F66" s="85">
        <f>COUNTIF(AQ$2:AQ$21,F$29)</f>
        <v>0</v>
      </c>
      <c r="G66" s="85">
        <f>COUNTIF(AQ$2:AQ$21,G$29)</f>
        <v>0</v>
      </c>
      <c r="H66" s="85">
        <f>COUNTIF(AQ$2:AQ$21,H$29)</f>
        <v>4</v>
      </c>
      <c r="I66" s="85">
        <f>COUNTIF(AQ$2:AQ$21,I$29)</f>
        <v>16</v>
      </c>
      <c r="J66" s="82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</row>
    <row r="67" spans="1:62" ht="15" thickBot="1" x14ac:dyDescent="0.25">
      <c r="A67" s="75"/>
      <c r="B67" s="75"/>
      <c r="C67" s="75"/>
      <c r="D67" s="81"/>
      <c r="E67" s="87">
        <v>38</v>
      </c>
      <c r="F67" s="85">
        <f>COUNTIF(AR$2:AR$21,F$29)</f>
        <v>9</v>
      </c>
      <c r="G67" s="85">
        <f>COUNTIF(AR$2:AR$21,G$29)</f>
        <v>7</v>
      </c>
      <c r="H67" s="85">
        <f>COUNTIF(AR$2:AR$21,H$29)</f>
        <v>4</v>
      </c>
      <c r="I67" s="85">
        <f>COUNTIF(AR$2:AR$21,I$29)</f>
        <v>0</v>
      </c>
      <c r="J67" s="82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</row>
    <row r="68" spans="1:62" ht="15" thickBot="1" x14ac:dyDescent="0.25">
      <c r="A68" s="75"/>
      <c r="B68" s="75"/>
      <c r="C68" s="75"/>
      <c r="D68" s="81"/>
      <c r="E68" s="87">
        <v>39</v>
      </c>
      <c r="F68" s="85">
        <f>COUNTIF(AS$2:AS$21,F$29)</f>
        <v>13</v>
      </c>
      <c r="G68" s="85">
        <f>COUNTIF(AS$2:AS$21,G$29)</f>
        <v>7</v>
      </c>
      <c r="H68" s="85">
        <f>COUNTIF(AS$2:AS$21,H$29)</f>
        <v>0</v>
      </c>
      <c r="I68" s="85">
        <f>COUNTIF(AS$2:AS$21,I$29)</f>
        <v>0</v>
      </c>
      <c r="J68" s="82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</row>
    <row r="69" spans="1:62" ht="15" thickBot="1" x14ac:dyDescent="0.25">
      <c r="A69" s="75"/>
      <c r="B69" s="75"/>
      <c r="C69" s="75"/>
      <c r="D69" s="81"/>
      <c r="E69" s="87">
        <v>40</v>
      </c>
      <c r="F69" s="85">
        <f>COUNTIF(AT$2:AT$21,F$29)</f>
        <v>1</v>
      </c>
      <c r="G69" s="85">
        <f>COUNTIF(AT$2:AT$21,G$29)</f>
        <v>1</v>
      </c>
      <c r="H69" s="85">
        <f>COUNTIF(AT$2:AT$21,H$29)</f>
        <v>3</v>
      </c>
      <c r="I69" s="85">
        <f>COUNTIF(AT$2:AT$21,I$29)</f>
        <v>15</v>
      </c>
      <c r="J69" s="82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</row>
    <row r="70" spans="1:62" ht="15" thickBot="1" x14ac:dyDescent="0.25">
      <c r="A70" s="75"/>
      <c r="B70" s="75"/>
      <c r="C70" s="75"/>
      <c r="D70" s="81"/>
      <c r="E70" s="87">
        <v>41</v>
      </c>
      <c r="F70" s="85">
        <f>COUNTIF(AU$2:AU$21,F$29)</f>
        <v>10</v>
      </c>
      <c r="G70" s="85">
        <f>COUNTIF(AU$2:AU$21,G$29)</f>
        <v>9</v>
      </c>
      <c r="H70" s="85">
        <f>COUNTIF(AU$2:AU$21,H$29)</f>
        <v>1</v>
      </c>
      <c r="I70" s="85">
        <f>COUNTIF(AU$2:AU$21,I$29)</f>
        <v>0</v>
      </c>
      <c r="J70" s="82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</row>
    <row r="71" spans="1:62" ht="15" thickBot="1" x14ac:dyDescent="0.25">
      <c r="A71" s="75"/>
      <c r="B71" s="75"/>
      <c r="C71" s="75"/>
      <c r="D71" s="81"/>
      <c r="E71" s="87">
        <v>42</v>
      </c>
      <c r="F71" s="85">
        <f>COUNTIF(AV$2:AV$21,F$29)</f>
        <v>11</v>
      </c>
      <c r="G71" s="85">
        <f>COUNTIF(AV$2:AV$21,G$29)</f>
        <v>7</v>
      </c>
      <c r="H71" s="85">
        <f>COUNTIF(AV$2:AV$21,H$29)</f>
        <v>2</v>
      </c>
      <c r="I71" s="85">
        <f>COUNTIF(AV$2:AV$21,I$29)</f>
        <v>0</v>
      </c>
      <c r="J71" s="82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</row>
    <row r="72" spans="1:62" ht="15" thickBot="1" x14ac:dyDescent="0.25">
      <c r="A72" s="75"/>
      <c r="B72" s="75"/>
      <c r="C72" s="75"/>
      <c r="D72" s="81"/>
      <c r="E72" s="87">
        <v>43</v>
      </c>
      <c r="F72" s="85">
        <f>COUNTIF(AW$2:AW$21,F$29)</f>
        <v>2</v>
      </c>
      <c r="G72" s="85">
        <f>COUNTIF(AW$2:AW$21,G$29)</f>
        <v>0</v>
      </c>
      <c r="H72" s="85">
        <f>COUNTIF(AW$2:AW$21,H$29)</f>
        <v>5</v>
      </c>
      <c r="I72" s="85">
        <f>COUNTIF(AW$2:AW$21,I$29)</f>
        <v>13</v>
      </c>
      <c r="J72" s="82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</row>
    <row r="73" spans="1:62" ht="15" thickBot="1" x14ac:dyDescent="0.25">
      <c r="A73" s="75"/>
      <c r="B73" s="75"/>
      <c r="C73" s="75"/>
      <c r="D73" s="81"/>
      <c r="E73" s="87">
        <v>44</v>
      </c>
      <c r="F73" s="85">
        <f>COUNTIF(AX$2:AX$21,F$29)</f>
        <v>1</v>
      </c>
      <c r="G73" s="85">
        <f>COUNTIF(AX$2:AX$21,G$29)</f>
        <v>0</v>
      </c>
      <c r="H73" s="85">
        <f>COUNTIF(AX$2:AX$21,H$29)</f>
        <v>7</v>
      </c>
      <c r="I73" s="85">
        <f>COUNTIF(AX$2:AX$21,I$29)</f>
        <v>12</v>
      </c>
      <c r="J73" s="82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</row>
    <row r="74" spans="1:62" ht="15" thickBot="1" x14ac:dyDescent="0.25">
      <c r="A74" s="75"/>
      <c r="B74" s="75"/>
      <c r="C74" s="75"/>
      <c r="D74" s="81"/>
      <c r="E74" s="87">
        <v>45</v>
      </c>
      <c r="F74" s="85">
        <f>COUNTIF(AY$2:AY$21,F$29)</f>
        <v>1</v>
      </c>
      <c r="G74" s="85">
        <f>COUNTIF(AY$2:AY$21,G$29)</f>
        <v>2</v>
      </c>
      <c r="H74" s="85">
        <f>COUNTIF(AY$2:AY$21,H$29)</f>
        <v>8</v>
      </c>
      <c r="I74" s="85">
        <f>COUNTIF(AY$2:AY$21,I$29)</f>
        <v>9</v>
      </c>
      <c r="J74" s="82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</row>
    <row r="75" spans="1:62" ht="15" thickBot="1" x14ac:dyDescent="0.25">
      <c r="A75" s="75"/>
      <c r="B75" s="75"/>
      <c r="C75" s="75"/>
      <c r="D75" s="81"/>
      <c r="E75" s="87">
        <v>46</v>
      </c>
      <c r="F75" s="85">
        <f>COUNTIF(AZ$2:AZ$21,F$29)</f>
        <v>13</v>
      </c>
      <c r="G75" s="85">
        <f>COUNTIF(AZ$2:AZ$21,G$29)</f>
        <v>6</v>
      </c>
      <c r="H75" s="85">
        <f>COUNTIF(AZ$2:AZ$21,H$29)</f>
        <v>1</v>
      </c>
      <c r="I75" s="85">
        <f>COUNTIF(AZ$2:AZ$21,I$29)</f>
        <v>0</v>
      </c>
      <c r="J75" s="82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</row>
    <row r="76" spans="1:62" ht="15" thickBot="1" x14ac:dyDescent="0.25">
      <c r="A76" s="75"/>
      <c r="B76" s="75"/>
      <c r="C76" s="75"/>
      <c r="D76" s="81"/>
      <c r="E76" s="87">
        <v>47</v>
      </c>
      <c r="F76" s="85">
        <f>COUNTIF(BA$2:BA$21,F$29)</f>
        <v>14</v>
      </c>
      <c r="G76" s="85">
        <f>COUNTIF(BA$2:BA$21,G$29)</f>
        <v>5</v>
      </c>
      <c r="H76" s="85">
        <f>COUNTIF(BA$2:BA$21,H$29)</f>
        <v>1</v>
      </c>
      <c r="I76" s="85">
        <f>COUNTIF(BA$2:BA$21,I$29)</f>
        <v>0</v>
      </c>
      <c r="J76" s="82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</row>
    <row r="77" spans="1:62" ht="15" thickBot="1" x14ac:dyDescent="0.25">
      <c r="A77" s="75"/>
      <c r="B77" s="75"/>
      <c r="C77" s="75"/>
      <c r="D77" s="81"/>
      <c r="E77" s="87">
        <v>48</v>
      </c>
      <c r="F77" s="85">
        <f>COUNTIF(BB$2:BB$21,F$29)</f>
        <v>11</v>
      </c>
      <c r="G77" s="85">
        <f>COUNTIF(BB$2:BB$21,G$29)</f>
        <v>7</v>
      </c>
      <c r="H77" s="85">
        <f>COUNTIF(BB$2:BB$21,H$29)</f>
        <v>2</v>
      </c>
      <c r="I77" s="85">
        <f>COUNTIF(BB$2:BB$21,I$29)</f>
        <v>0</v>
      </c>
      <c r="J77" s="82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</row>
    <row r="78" spans="1:62" ht="15" thickBot="1" x14ac:dyDescent="0.25">
      <c r="A78" s="75"/>
      <c r="B78" s="75"/>
      <c r="C78" s="75"/>
      <c r="D78" s="81"/>
      <c r="E78" s="87">
        <v>49</v>
      </c>
      <c r="F78" s="85">
        <f>COUNTIF(BC$2:BC$21,F$29)</f>
        <v>13</v>
      </c>
      <c r="G78" s="85">
        <f>COUNTIF(BC$2:BC$21,G$29)</f>
        <v>7</v>
      </c>
      <c r="H78" s="85">
        <f>COUNTIF(BC$2:BC$21,H$29)</f>
        <v>0</v>
      </c>
      <c r="I78" s="85">
        <f>COUNTIF(BC$2:BC$21,I$29)</f>
        <v>0</v>
      </c>
      <c r="J78" s="82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</row>
    <row r="79" spans="1:62" ht="15" thickBot="1" x14ac:dyDescent="0.25">
      <c r="A79" s="75"/>
      <c r="B79" s="75"/>
      <c r="C79" s="75"/>
      <c r="D79" s="81"/>
      <c r="E79" s="87">
        <v>50</v>
      </c>
      <c r="F79" s="85">
        <f>COUNTIF(BD$2:BD$21,F$29)</f>
        <v>14</v>
      </c>
      <c r="G79" s="85">
        <f>COUNTIF(BD$2:BD$21,G$29)</f>
        <v>6</v>
      </c>
      <c r="H79" s="85">
        <f>COUNTIF(BD$2:BD$21,H$29)</f>
        <v>0</v>
      </c>
      <c r="I79" s="85">
        <f>COUNTIF(BD$2:BD$21,I$29)</f>
        <v>0</v>
      </c>
      <c r="J79" s="82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</row>
    <row r="80" spans="1:62" ht="15" thickBot="1" x14ac:dyDescent="0.25">
      <c r="A80" s="75"/>
      <c r="B80" s="75"/>
      <c r="C80" s="75"/>
      <c r="D80" s="75"/>
      <c r="E80" s="84"/>
      <c r="F80" s="84"/>
      <c r="G80" s="84"/>
      <c r="H80" s="84"/>
      <c r="I80" s="84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</row>
    <row r="81" spans="1:62" ht="15" thickBot="1" x14ac:dyDescent="0.25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</row>
    <row r="82" spans="1:62" ht="15" thickBot="1" x14ac:dyDescent="0.25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</row>
    <row r="83" spans="1:62" ht="15" thickBot="1" x14ac:dyDescent="0.25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</row>
    <row r="84" spans="1:62" ht="15" thickBot="1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</row>
    <row r="85" spans="1:62" ht="15" thickBot="1" x14ac:dyDescent="0.2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</row>
    <row r="86" spans="1:62" ht="15" thickBot="1" x14ac:dyDescent="0.25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</row>
    <row r="87" spans="1:62" ht="15" thickBot="1" x14ac:dyDescent="0.2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</row>
    <row r="88" spans="1:62" ht="15" thickBot="1" x14ac:dyDescent="0.2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</row>
    <row r="89" spans="1:62" ht="15" thickBot="1" x14ac:dyDescent="0.2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</row>
    <row r="90" spans="1:62" ht="15" thickBot="1" x14ac:dyDescent="0.2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</row>
    <row r="91" spans="1:62" ht="15" thickBot="1" x14ac:dyDescent="0.2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</row>
    <row r="92" spans="1:62" ht="15" thickBot="1" x14ac:dyDescent="0.2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</row>
    <row r="93" spans="1:62" ht="15" thickBot="1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</row>
    <row r="94" spans="1:62" ht="15" thickBot="1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</row>
    <row r="95" spans="1:62" ht="15" thickBot="1" x14ac:dyDescent="0.2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</row>
    <row r="96" spans="1:62" ht="15" thickBot="1" x14ac:dyDescent="0.2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</row>
    <row r="97" spans="1:62" ht="15" thickBot="1" x14ac:dyDescent="0.2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</row>
    <row r="98" spans="1:62" ht="15" thickBot="1" x14ac:dyDescent="0.2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</row>
    <row r="99" spans="1:62" ht="15" thickBot="1" x14ac:dyDescent="0.2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</row>
    <row r="100" spans="1:62" ht="15" thickBot="1" x14ac:dyDescent="0.2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</row>
    <row r="101" spans="1:62" ht="15" thickBot="1" x14ac:dyDescent="0.2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</row>
    <row r="102" spans="1:62" ht="15" thickBot="1" x14ac:dyDescent="0.2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</row>
    <row r="103" spans="1:62" ht="15" thickBot="1" x14ac:dyDescent="0.2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</row>
    <row r="104" spans="1:62" ht="15" thickBot="1" x14ac:dyDescent="0.2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</row>
    <row r="105" spans="1:62" ht="15" thickBot="1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</row>
    <row r="106" spans="1:62" ht="15" thickBot="1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</row>
    <row r="107" spans="1:62" ht="15" thickBot="1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</row>
    <row r="108" spans="1:62" ht="15" thickBot="1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</row>
    <row r="109" spans="1:62" ht="15" thickBot="1" x14ac:dyDescent="0.2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</row>
    <row r="110" spans="1:62" ht="15" thickBot="1" x14ac:dyDescent="0.2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</row>
    <row r="111" spans="1:62" ht="15" thickBot="1" x14ac:dyDescent="0.2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</row>
    <row r="112" spans="1:62" ht="15" thickBot="1" x14ac:dyDescent="0.2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</row>
    <row r="113" spans="1:62" ht="15" thickBot="1" x14ac:dyDescent="0.2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</row>
    <row r="114" spans="1:62" ht="15" thickBot="1" x14ac:dyDescent="0.2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</row>
    <row r="115" spans="1:62" ht="15" thickBot="1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</row>
    <row r="116" spans="1:62" ht="15" thickBot="1" x14ac:dyDescent="0.2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</row>
    <row r="117" spans="1:62" ht="15" thickBot="1" x14ac:dyDescent="0.2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</row>
    <row r="118" spans="1:62" ht="15" thickBot="1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</row>
    <row r="119" spans="1:62" ht="15" thickBot="1" x14ac:dyDescent="0.2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</row>
    <row r="120" spans="1:62" ht="15" thickBot="1" x14ac:dyDescent="0.2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</row>
    <row r="121" spans="1:62" ht="15" thickBot="1" x14ac:dyDescent="0.2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F81E7-D4BF-4161-A7D0-0FB3863C1556}">
  <dimension ref="A1:D9"/>
  <sheetViews>
    <sheetView workbookViewId="0">
      <selection activeCell="H16" sqref="H16"/>
    </sheetView>
  </sheetViews>
  <sheetFormatPr defaultRowHeight="14.25" x14ac:dyDescent="0.2"/>
  <cols>
    <col min="2" max="3" width="11.25" bestFit="1" customWidth="1"/>
    <col min="4" max="4" width="17.125" customWidth="1"/>
  </cols>
  <sheetData>
    <row r="1" spans="1:4" ht="27.75" x14ac:dyDescent="0.2">
      <c r="A1" s="119" t="s">
        <v>189</v>
      </c>
      <c r="B1" s="119"/>
      <c r="C1" s="119"/>
      <c r="D1" s="119"/>
    </row>
    <row r="2" spans="1:4" ht="24" x14ac:dyDescent="0.2">
      <c r="A2" s="88"/>
      <c r="B2" s="88"/>
      <c r="C2" s="88"/>
      <c r="D2" s="89"/>
    </row>
    <row r="3" spans="1:4" ht="24" x14ac:dyDescent="0.2">
      <c r="A3" s="13" t="s">
        <v>190</v>
      </c>
      <c r="B3" s="13"/>
      <c r="C3" s="13" t="s">
        <v>4</v>
      </c>
      <c r="D3" s="13" t="s">
        <v>3</v>
      </c>
    </row>
    <row r="4" spans="1:4" ht="24" x14ac:dyDescent="0.2">
      <c r="A4" s="15" t="s">
        <v>191</v>
      </c>
      <c r="B4" s="91">
        <f>พอเพียง!B14</f>
        <v>2.0649999999999999</v>
      </c>
      <c r="C4" s="91">
        <f>พอเพียง!C4</f>
        <v>13.573871960498227</v>
      </c>
      <c r="D4" s="90" t="str">
        <f>IF(B4&gt;=2.5,"ประจำ",IF(B4&gt;=1.5,"ส่วนใหญ่",IF(B4&gt;=0.5,"ส่วนน้อย",IF(B4&lt;0.5,"ไม่เคย"))))</f>
        <v>ส่วนใหญ่</v>
      </c>
    </row>
    <row r="5" spans="1:4" ht="24" x14ac:dyDescent="0.2">
      <c r="A5" s="15" t="s">
        <v>192</v>
      </c>
      <c r="B5" s="90">
        <f>วินัย!B14</f>
        <v>2.2599999999999993</v>
      </c>
      <c r="C5" s="91">
        <f>วินัย!C14</f>
        <v>4.4876832691147035</v>
      </c>
      <c r="D5" s="90" t="str">
        <f t="shared" ref="D5:D9" si="0">IF(B5&gt;=2.5,"ประจำ",IF(B5&gt;=1.5,"ส่วนใหญ่",IF(B5&gt;=0.5,"ส่วนน้อย",IF(B5&lt;0.5,"ไม่เคย"))))</f>
        <v>ส่วนใหญ่</v>
      </c>
    </row>
    <row r="6" spans="1:4" ht="24" x14ac:dyDescent="0.2">
      <c r="A6" s="15" t="s">
        <v>193</v>
      </c>
      <c r="B6" s="90">
        <f>สุจริต!B14</f>
        <v>2.46</v>
      </c>
      <c r="C6" s="91">
        <f>สุจริต!C14</f>
        <v>4.6966827224752885</v>
      </c>
      <c r="D6" s="90" t="str">
        <f t="shared" si="0"/>
        <v>ส่วนใหญ่</v>
      </c>
    </row>
    <row r="7" spans="1:4" ht="24" x14ac:dyDescent="0.2">
      <c r="A7" s="15" t="s">
        <v>194</v>
      </c>
      <c r="B7" s="90">
        <f>จิตอาสา!B12</f>
        <v>2.6</v>
      </c>
      <c r="C7" s="91">
        <f>จิตอาสา!C12</f>
        <v>6.2493055966424231</v>
      </c>
      <c r="D7" s="90" t="str">
        <f t="shared" si="0"/>
        <v>ประจำ</v>
      </c>
    </row>
    <row r="8" spans="1:4" ht="24" x14ac:dyDescent="0.2">
      <c r="A8" s="15" t="s">
        <v>195</v>
      </c>
      <c r="B8" s="91">
        <f>กตัญญู!B16</f>
        <v>2.6166666666666663</v>
      </c>
      <c r="C8" s="91">
        <f>กตัญญู!C16</f>
        <v>4.3626018721041788</v>
      </c>
      <c r="D8" s="90" t="str">
        <f t="shared" si="0"/>
        <v>ประจำ</v>
      </c>
    </row>
    <row r="9" spans="1:4" ht="24" x14ac:dyDescent="0.2">
      <c r="A9" s="13" t="s">
        <v>43</v>
      </c>
      <c r="B9" s="92">
        <f>SUM(B4:B8)/5</f>
        <v>2.4003333333333332</v>
      </c>
      <c r="C9" s="92">
        <f>STDEV(C4:C8)</f>
        <v>3.9313141623594068</v>
      </c>
      <c r="D9" s="90" t="str">
        <f t="shared" si="0"/>
        <v>ส่วนใหญ่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0828-EDBA-42D5-99B1-A20E9C812DA3}">
  <sheetPr>
    <tabColor rgb="FFFF0000"/>
  </sheetPr>
  <dimension ref="A1:C29"/>
  <sheetViews>
    <sheetView topLeftCell="A4" workbookViewId="0">
      <selection activeCell="F20" sqref="F20"/>
    </sheetView>
  </sheetViews>
  <sheetFormatPr defaultRowHeight="14.25" x14ac:dyDescent="0.2"/>
  <cols>
    <col min="1" max="1" width="37.5" customWidth="1"/>
    <col min="2" max="2" width="23.25" style="28" customWidth="1"/>
    <col min="3" max="3" width="21.125" style="28" customWidth="1"/>
  </cols>
  <sheetData>
    <row r="1" spans="1:3" ht="33" customHeight="1" x14ac:dyDescent="0.2"/>
    <row r="2" spans="1:3" ht="27.75" x14ac:dyDescent="0.65">
      <c r="A2" s="93" t="s">
        <v>0</v>
      </c>
      <c r="B2" s="93"/>
      <c r="C2" s="93"/>
    </row>
    <row r="3" spans="1:3" x14ac:dyDescent="0.2">
      <c r="A3" s="12"/>
      <c r="B3" s="12"/>
      <c r="C3" s="12"/>
    </row>
    <row r="4" spans="1:3" ht="24" x14ac:dyDescent="0.2">
      <c r="A4" s="22" t="s">
        <v>32</v>
      </c>
      <c r="B4" s="23" t="s">
        <v>33</v>
      </c>
      <c r="C4" s="23" t="s">
        <v>34</v>
      </c>
    </row>
    <row r="5" spans="1:3" ht="24" x14ac:dyDescent="0.2">
      <c r="A5" s="94" t="s">
        <v>86</v>
      </c>
      <c r="B5" s="95"/>
      <c r="C5" s="96"/>
    </row>
    <row r="6" spans="1:3" ht="24" x14ac:dyDescent="0.2">
      <c r="A6" s="14" t="s">
        <v>44</v>
      </c>
      <c r="B6" s="24">
        <v>2</v>
      </c>
      <c r="C6" s="29">
        <f>B$6*100/B$8</f>
        <v>10</v>
      </c>
    </row>
    <row r="7" spans="1:3" ht="24" x14ac:dyDescent="0.2">
      <c r="A7" s="14" t="s">
        <v>45</v>
      </c>
      <c r="B7" s="24">
        <v>18</v>
      </c>
      <c r="C7" s="29">
        <f>B$7*100/B$8</f>
        <v>90</v>
      </c>
    </row>
    <row r="8" spans="1:3" ht="24" x14ac:dyDescent="0.2">
      <c r="A8" s="17" t="s">
        <v>43</v>
      </c>
      <c r="B8" s="16">
        <f>SUM(B$6:B$7)</f>
        <v>20</v>
      </c>
      <c r="C8" s="30">
        <f>SUM(C$6:C$7)</f>
        <v>100</v>
      </c>
    </row>
    <row r="9" spans="1:3" ht="24" x14ac:dyDescent="0.2">
      <c r="A9" s="99" t="s">
        <v>87</v>
      </c>
      <c r="B9" s="100"/>
      <c r="C9" s="101"/>
    </row>
    <row r="10" spans="1:3" ht="24" x14ac:dyDescent="0.2">
      <c r="A10" s="15" t="s">
        <v>35</v>
      </c>
      <c r="B10" s="24">
        <v>15</v>
      </c>
      <c r="C10" s="29">
        <f>B$10*100/B$16</f>
        <v>75</v>
      </c>
    </row>
    <row r="11" spans="1:3" ht="24" x14ac:dyDescent="0.2">
      <c r="A11" s="15" t="s">
        <v>37</v>
      </c>
      <c r="B11" s="24">
        <v>0</v>
      </c>
      <c r="C11" s="29">
        <f>B$11*100/B$16</f>
        <v>0</v>
      </c>
    </row>
    <row r="12" spans="1:3" ht="24" x14ac:dyDescent="0.2">
      <c r="A12" s="15" t="s">
        <v>36</v>
      </c>
      <c r="B12" s="24">
        <v>4</v>
      </c>
      <c r="C12" s="29">
        <f>B$12*100/B$16</f>
        <v>20</v>
      </c>
    </row>
    <row r="13" spans="1:3" ht="24" x14ac:dyDescent="0.55000000000000004">
      <c r="A13" s="18" t="s">
        <v>46</v>
      </c>
      <c r="B13" s="25">
        <v>0</v>
      </c>
      <c r="C13" s="29">
        <f>B$13*100/B$16</f>
        <v>0</v>
      </c>
    </row>
    <row r="14" spans="1:3" ht="24" x14ac:dyDescent="0.55000000000000004">
      <c r="A14" s="5" t="s">
        <v>47</v>
      </c>
      <c r="B14" s="25">
        <v>0</v>
      </c>
      <c r="C14" s="29">
        <f>B$14*100/B$16</f>
        <v>0</v>
      </c>
    </row>
    <row r="15" spans="1:3" ht="24" x14ac:dyDescent="0.2">
      <c r="A15" s="15" t="s">
        <v>38</v>
      </c>
      <c r="B15" s="25">
        <v>1</v>
      </c>
      <c r="C15" s="29">
        <f>B$15*100/B$16</f>
        <v>5</v>
      </c>
    </row>
    <row r="16" spans="1:3" ht="24" x14ac:dyDescent="0.2">
      <c r="A16" s="13" t="s">
        <v>43</v>
      </c>
      <c r="B16" s="13">
        <f>SUM(B$10:B$15)</f>
        <v>20</v>
      </c>
      <c r="C16" s="29">
        <f>SUM(C$10:C$15)</f>
        <v>100</v>
      </c>
    </row>
    <row r="17" spans="1:3" ht="24" x14ac:dyDescent="0.2">
      <c r="A17" s="94" t="s">
        <v>88</v>
      </c>
      <c r="B17" s="95"/>
      <c r="C17" s="96"/>
    </row>
    <row r="18" spans="1:3" ht="24" x14ac:dyDescent="0.2">
      <c r="A18" s="15" t="s">
        <v>39</v>
      </c>
      <c r="B18" s="24">
        <v>3</v>
      </c>
      <c r="C18" s="29">
        <f>B$18*100/B$22</f>
        <v>15</v>
      </c>
    </row>
    <row r="19" spans="1:3" ht="24" x14ac:dyDescent="0.2">
      <c r="A19" s="15" t="s">
        <v>40</v>
      </c>
      <c r="B19" s="24">
        <v>13</v>
      </c>
      <c r="C19" s="29">
        <f>B$19*100/B$22</f>
        <v>65</v>
      </c>
    </row>
    <row r="20" spans="1:3" ht="24" x14ac:dyDescent="0.2">
      <c r="A20" s="15" t="s">
        <v>41</v>
      </c>
      <c r="B20" s="24">
        <v>3</v>
      </c>
      <c r="C20" s="29">
        <f>B$20*100/B$22</f>
        <v>15</v>
      </c>
    </row>
    <row r="21" spans="1:3" ht="24" x14ac:dyDescent="0.2">
      <c r="A21" s="15" t="s">
        <v>42</v>
      </c>
      <c r="B21" s="24">
        <v>1</v>
      </c>
      <c r="C21" s="29">
        <f>B$21*100/B$22</f>
        <v>5</v>
      </c>
    </row>
    <row r="22" spans="1:3" ht="24" x14ac:dyDescent="0.2">
      <c r="A22" s="13" t="s">
        <v>43</v>
      </c>
      <c r="B22" s="13">
        <f>SUM(B$18:B$21)</f>
        <v>20</v>
      </c>
      <c r="C22" s="29">
        <f>SUM(C$18:C$21)</f>
        <v>100</v>
      </c>
    </row>
    <row r="23" spans="1:3" ht="24" customHeight="1" x14ac:dyDescent="0.2">
      <c r="A23" s="94" t="s">
        <v>89</v>
      </c>
      <c r="B23" s="95"/>
      <c r="C23" s="96"/>
    </row>
    <row r="24" spans="1:3" ht="24" customHeight="1" x14ac:dyDescent="0.55000000000000004">
      <c r="A24" s="19" t="s">
        <v>48</v>
      </c>
      <c r="B24" s="24">
        <v>1</v>
      </c>
      <c r="C24" s="29">
        <f>B$24*100/B$28</f>
        <v>5</v>
      </c>
    </row>
    <row r="25" spans="1:3" ht="24" x14ac:dyDescent="0.55000000000000004">
      <c r="A25" s="19" t="s">
        <v>49</v>
      </c>
      <c r="B25" s="26">
        <v>17</v>
      </c>
      <c r="C25" s="29">
        <f>B$25*100/B$28</f>
        <v>85</v>
      </c>
    </row>
    <row r="26" spans="1:3" ht="24" x14ac:dyDescent="0.55000000000000004">
      <c r="A26" s="19" t="s">
        <v>50</v>
      </c>
      <c r="B26" s="26">
        <v>2</v>
      </c>
      <c r="C26" s="29">
        <f>B$26*100/B$28</f>
        <v>10</v>
      </c>
    </row>
    <row r="27" spans="1:3" ht="24" x14ac:dyDescent="0.55000000000000004">
      <c r="A27" s="19" t="s">
        <v>51</v>
      </c>
      <c r="B27" s="26">
        <v>0</v>
      </c>
      <c r="C27" s="29">
        <f>B$27*100/B$28</f>
        <v>0</v>
      </c>
    </row>
    <row r="28" spans="1:3" ht="24" x14ac:dyDescent="0.55000000000000004">
      <c r="A28" s="20" t="s">
        <v>43</v>
      </c>
      <c r="B28" s="27">
        <f>SUM(B$24:B$27)</f>
        <v>20</v>
      </c>
      <c r="C28" s="31">
        <f>SUM(C$24:C$27)</f>
        <v>100</v>
      </c>
    </row>
    <row r="29" spans="1:3" ht="24" x14ac:dyDescent="0.55000000000000004">
      <c r="A29" s="21" t="s">
        <v>90</v>
      </c>
      <c r="B29" s="97" t="s">
        <v>155</v>
      </c>
      <c r="C29" s="98"/>
    </row>
  </sheetData>
  <mergeCells count="6">
    <mergeCell ref="A2:C2"/>
    <mergeCell ref="A23:C23"/>
    <mergeCell ref="B29:C29"/>
    <mergeCell ref="A5:C5"/>
    <mergeCell ref="A9:C9"/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08C0-373F-437C-8540-5F9448782228}">
  <sheetPr>
    <tabColor rgb="FFFFC000"/>
    <pageSetUpPr fitToPage="1"/>
  </sheetPr>
  <dimension ref="A1:H59"/>
  <sheetViews>
    <sheetView topLeftCell="A7" workbookViewId="0">
      <selection activeCell="A23" sqref="A23"/>
    </sheetView>
  </sheetViews>
  <sheetFormatPr defaultRowHeight="24" x14ac:dyDescent="0.2"/>
  <cols>
    <col min="1" max="1" width="77" customWidth="1"/>
    <col min="2" max="2" width="13.875" style="28" customWidth="1"/>
    <col min="3" max="3" width="15" style="28" customWidth="1"/>
    <col min="4" max="4" width="12.25" style="28" customWidth="1"/>
    <col min="5" max="5" width="13.25" style="28" customWidth="1"/>
    <col min="6" max="6" width="18.375" style="33" customWidth="1"/>
    <col min="7" max="7" width="0" hidden="1" customWidth="1"/>
  </cols>
  <sheetData>
    <row r="1" spans="1:8" ht="30.75" x14ac:dyDescent="0.2">
      <c r="A1" s="108" t="s">
        <v>0</v>
      </c>
      <c r="B1" s="108"/>
      <c r="C1" s="108"/>
      <c r="D1" s="108"/>
      <c r="E1" s="108"/>
      <c r="F1" s="108"/>
      <c r="G1" s="108"/>
    </row>
    <row r="2" spans="1:8" ht="21" customHeight="1" x14ac:dyDescent="0.2">
      <c r="A2" s="108" t="s">
        <v>188</v>
      </c>
      <c r="B2" s="108"/>
      <c r="C2" s="108"/>
      <c r="D2" s="108"/>
      <c r="E2" s="108"/>
      <c r="F2" s="108"/>
      <c r="G2" s="108"/>
    </row>
    <row r="3" spans="1:8" ht="21" customHeight="1" x14ac:dyDescent="0.2">
      <c r="A3" s="108" t="s">
        <v>92</v>
      </c>
      <c r="B3" s="108"/>
      <c r="C3" s="108"/>
      <c r="D3" s="108"/>
      <c r="E3" s="108"/>
      <c r="F3" s="108"/>
      <c r="G3" s="108"/>
    </row>
    <row r="4" spans="1:8" ht="21" customHeight="1" x14ac:dyDescent="0.2"/>
    <row r="5" spans="1:8" ht="14.25" x14ac:dyDescent="0.2">
      <c r="A5" s="107"/>
      <c r="B5" s="107"/>
      <c r="C5" s="107"/>
      <c r="D5" s="107"/>
      <c r="E5" s="107"/>
      <c r="F5" s="107"/>
    </row>
    <row r="6" spans="1:8" ht="27.75" x14ac:dyDescent="0.2">
      <c r="A6" s="104" t="s">
        <v>1</v>
      </c>
      <c r="B6" s="104"/>
      <c r="C6" s="104"/>
      <c r="D6" s="104"/>
      <c r="E6" s="104"/>
      <c r="F6" s="104"/>
      <c r="G6" s="104"/>
    </row>
    <row r="7" spans="1:8" ht="21.75" thickBot="1" x14ac:dyDescent="0.25"/>
    <row r="8" spans="1:8" ht="24.75" customHeight="1" thickBot="1" x14ac:dyDescent="0.6">
      <c r="A8" s="105" t="s">
        <v>2</v>
      </c>
      <c r="B8" s="109" t="s">
        <v>3</v>
      </c>
      <c r="C8" s="110"/>
      <c r="D8" s="110"/>
      <c r="E8" s="111"/>
      <c r="F8" s="105" t="s">
        <v>61</v>
      </c>
      <c r="G8" s="105" t="s">
        <v>4</v>
      </c>
      <c r="H8" s="2"/>
    </row>
    <row r="9" spans="1:8" ht="24.75" thickBot="1" x14ac:dyDescent="0.25">
      <c r="A9" s="106"/>
      <c r="B9" s="1" t="s">
        <v>52</v>
      </c>
      <c r="C9" s="1" t="s">
        <v>53</v>
      </c>
      <c r="D9" s="1" t="s">
        <v>54</v>
      </c>
      <c r="E9" s="1" t="s">
        <v>55</v>
      </c>
      <c r="F9" s="112"/>
      <c r="G9" s="106"/>
    </row>
    <row r="10" spans="1:8" ht="24.75" thickBot="1" x14ac:dyDescent="0.25">
      <c r="A10" s="8" t="s">
        <v>69</v>
      </c>
      <c r="B10" s="32">
        <v>10</v>
      </c>
      <c r="C10" s="32">
        <v>7</v>
      </c>
      <c r="D10" s="32">
        <v>3</v>
      </c>
      <c r="E10" s="32">
        <v>0</v>
      </c>
      <c r="F10" s="34">
        <f>SUM(B$10:E$10)</f>
        <v>20</v>
      </c>
      <c r="G10" s="3"/>
    </row>
    <row r="11" spans="1:8" ht="24.75" thickBot="1" x14ac:dyDescent="0.25">
      <c r="A11" s="45" t="s">
        <v>68</v>
      </c>
      <c r="B11" s="44">
        <v>9</v>
      </c>
      <c r="C11" s="44">
        <v>10</v>
      </c>
      <c r="D11" s="44">
        <v>1</v>
      </c>
      <c r="E11" s="44">
        <v>0</v>
      </c>
      <c r="F11" s="36">
        <f>SUM(B$11:D$11)</f>
        <v>20</v>
      </c>
      <c r="G11" s="4"/>
    </row>
    <row r="12" spans="1:8" ht="24.75" thickBot="1" x14ac:dyDescent="0.25">
      <c r="A12" s="8" t="s">
        <v>67</v>
      </c>
      <c r="B12" s="32">
        <v>10</v>
      </c>
      <c r="C12" s="32">
        <v>7</v>
      </c>
      <c r="D12" s="32">
        <v>2</v>
      </c>
      <c r="E12" s="32">
        <v>1</v>
      </c>
      <c r="F12" s="34">
        <f>SUM(B$12:E$12)</f>
        <v>20</v>
      </c>
      <c r="G12" s="3"/>
    </row>
    <row r="13" spans="1:8" ht="24.75" thickBot="1" x14ac:dyDescent="0.25">
      <c r="A13" s="8" t="s">
        <v>66</v>
      </c>
      <c r="B13" s="32">
        <v>0</v>
      </c>
      <c r="C13" s="32">
        <v>0</v>
      </c>
      <c r="D13" s="32">
        <v>4</v>
      </c>
      <c r="E13" s="32">
        <v>16</v>
      </c>
      <c r="F13" s="34">
        <f>SUM(B$13:E$13)</f>
        <v>20</v>
      </c>
      <c r="G13" s="3"/>
    </row>
    <row r="14" spans="1:8" ht="24.75" thickBot="1" x14ac:dyDescent="0.25">
      <c r="A14" s="8" t="s">
        <v>65</v>
      </c>
      <c r="B14" s="32">
        <v>9</v>
      </c>
      <c r="C14" s="32">
        <v>9</v>
      </c>
      <c r="D14" s="32">
        <v>2</v>
      </c>
      <c r="E14" s="32">
        <v>0</v>
      </c>
      <c r="F14" s="34">
        <f>SUM(B$14:E$14)</f>
        <v>20</v>
      </c>
      <c r="G14" s="3"/>
    </row>
    <row r="15" spans="1:8" ht="21.75" customHeight="1" thickBot="1" x14ac:dyDescent="0.25">
      <c r="A15" s="9" t="s">
        <v>64</v>
      </c>
      <c r="B15" s="43">
        <v>1</v>
      </c>
      <c r="C15" s="43">
        <v>0</v>
      </c>
      <c r="D15" s="43">
        <v>6</v>
      </c>
      <c r="E15" s="43">
        <v>13</v>
      </c>
      <c r="F15" s="36">
        <f>SUM(B$15:E$15)</f>
        <v>20</v>
      </c>
      <c r="G15" s="4"/>
    </row>
    <row r="16" spans="1:8" ht="24.75" thickBot="1" x14ac:dyDescent="0.25">
      <c r="A16" s="47" t="s">
        <v>63</v>
      </c>
      <c r="B16" s="43">
        <v>1</v>
      </c>
      <c r="C16" s="43">
        <v>7</v>
      </c>
      <c r="D16" s="43">
        <v>7</v>
      </c>
      <c r="E16" s="43">
        <v>5</v>
      </c>
      <c r="F16" s="36">
        <f>SUM(B$16:E$16)</f>
        <v>20</v>
      </c>
      <c r="G16" s="4"/>
    </row>
    <row r="17" spans="1:7" ht="24.75" thickBot="1" x14ac:dyDescent="0.25">
      <c r="A17" s="48" t="s">
        <v>62</v>
      </c>
      <c r="B17" s="49">
        <v>4</v>
      </c>
      <c r="C17" s="49">
        <v>9</v>
      </c>
      <c r="D17" s="49">
        <v>7</v>
      </c>
      <c r="E17" s="49">
        <v>0</v>
      </c>
      <c r="F17" s="36">
        <f>SUM(B$17:E$17)</f>
        <v>20</v>
      </c>
      <c r="G17" s="4"/>
    </row>
    <row r="18" spans="1:7" ht="24.75" thickBot="1" x14ac:dyDescent="0.25">
      <c r="A18" s="46" t="s">
        <v>5</v>
      </c>
      <c r="B18" s="49">
        <v>15</v>
      </c>
      <c r="C18" s="49">
        <v>5</v>
      </c>
      <c r="D18" s="49">
        <v>0</v>
      </c>
      <c r="E18" s="49">
        <v>0</v>
      </c>
      <c r="F18" s="34">
        <f>SUM(B$18:E$18)</f>
        <v>20</v>
      </c>
      <c r="G18" s="3"/>
    </row>
    <row r="19" spans="1:7" ht="24.75" thickBot="1" x14ac:dyDescent="0.25">
      <c r="A19" s="46" t="s">
        <v>70</v>
      </c>
      <c r="B19" s="49">
        <v>8</v>
      </c>
      <c r="C19" s="49">
        <v>11</v>
      </c>
      <c r="D19" s="49">
        <v>1</v>
      </c>
      <c r="E19" s="49">
        <v>0</v>
      </c>
      <c r="F19" s="36">
        <f>SUM(B$19:E$19)</f>
        <v>20</v>
      </c>
      <c r="G19" s="7"/>
    </row>
    <row r="20" spans="1:7" ht="24.75" thickBot="1" x14ac:dyDescent="0.25">
      <c r="A20" s="46" t="s">
        <v>72</v>
      </c>
      <c r="B20" s="49">
        <v>9</v>
      </c>
      <c r="C20" s="49">
        <v>7</v>
      </c>
      <c r="D20" s="49">
        <v>2</v>
      </c>
      <c r="E20" s="49">
        <v>2</v>
      </c>
      <c r="F20" s="40">
        <f>SUM(B$20:E$20)</f>
        <v>20</v>
      </c>
      <c r="G20" s="38"/>
    </row>
    <row r="21" spans="1:7" ht="24.75" thickBot="1" x14ac:dyDescent="0.25">
      <c r="A21" s="46" t="s">
        <v>6</v>
      </c>
      <c r="B21" s="49">
        <v>1</v>
      </c>
      <c r="C21" s="49">
        <v>1</v>
      </c>
      <c r="D21" s="49">
        <v>7</v>
      </c>
      <c r="E21" s="49">
        <v>11</v>
      </c>
      <c r="F21" s="35">
        <f>SUM(B$21:E$21)</f>
        <v>20</v>
      </c>
      <c r="G21" s="7"/>
    </row>
    <row r="22" spans="1:7" ht="24.75" thickBot="1" x14ac:dyDescent="0.25">
      <c r="A22" s="46" t="s">
        <v>7</v>
      </c>
      <c r="B22" s="49">
        <v>13</v>
      </c>
      <c r="C22" s="49">
        <v>4</v>
      </c>
      <c r="D22" s="49">
        <v>3</v>
      </c>
      <c r="E22" s="49">
        <v>0</v>
      </c>
      <c r="F22" s="35">
        <f>SUM(B$22:E$22)</f>
        <v>20</v>
      </c>
      <c r="G22" s="7"/>
    </row>
    <row r="23" spans="1:7" ht="24.75" thickBot="1" x14ac:dyDescent="0.25">
      <c r="A23" s="46" t="s">
        <v>71</v>
      </c>
      <c r="B23" s="49">
        <v>15</v>
      </c>
      <c r="C23" s="49">
        <v>5</v>
      </c>
      <c r="D23" s="49">
        <v>0</v>
      </c>
      <c r="E23" s="49">
        <v>0</v>
      </c>
      <c r="F23" s="36">
        <f>SUM(B$23:E$23)</f>
        <v>20</v>
      </c>
      <c r="G23" s="7"/>
    </row>
    <row r="24" spans="1:7" ht="24.75" thickBot="1" x14ac:dyDescent="0.25">
      <c r="A24" s="46" t="s">
        <v>8</v>
      </c>
      <c r="B24" s="49">
        <v>10</v>
      </c>
      <c r="C24" s="49">
        <v>7</v>
      </c>
      <c r="D24" s="49">
        <v>1</v>
      </c>
      <c r="E24" s="49">
        <v>2</v>
      </c>
      <c r="F24" s="34">
        <f>SUM(B$24:E$24)</f>
        <v>20</v>
      </c>
      <c r="G24" s="7"/>
    </row>
    <row r="25" spans="1:7" ht="24.75" thickBot="1" x14ac:dyDescent="0.25">
      <c r="A25" s="46" t="s">
        <v>9</v>
      </c>
      <c r="B25" s="49">
        <v>0</v>
      </c>
      <c r="C25" s="49">
        <v>10</v>
      </c>
      <c r="D25" s="49">
        <v>9</v>
      </c>
      <c r="E25" s="49">
        <v>1</v>
      </c>
      <c r="F25" s="34">
        <f>SUM(B$25:E$25)</f>
        <v>20</v>
      </c>
      <c r="G25" s="7"/>
    </row>
    <row r="26" spans="1:7" ht="24.75" thickBot="1" x14ac:dyDescent="0.25">
      <c r="A26" s="46" t="s">
        <v>10</v>
      </c>
      <c r="B26" s="49">
        <v>7</v>
      </c>
      <c r="C26" s="49">
        <v>10</v>
      </c>
      <c r="D26" s="49">
        <v>3</v>
      </c>
      <c r="E26" s="49">
        <v>0</v>
      </c>
      <c r="F26" s="34">
        <f>SUM(B$26:E$26)</f>
        <v>20</v>
      </c>
      <c r="G26" s="102"/>
    </row>
    <row r="27" spans="1:7" ht="24.75" thickBot="1" x14ac:dyDescent="0.25">
      <c r="A27" s="46" t="s">
        <v>11</v>
      </c>
      <c r="B27" s="49">
        <v>15</v>
      </c>
      <c r="C27" s="49">
        <v>5</v>
      </c>
      <c r="D27" s="49">
        <v>0</v>
      </c>
      <c r="E27" s="49">
        <v>0</v>
      </c>
      <c r="F27" s="34">
        <f>SUM(B$27:E$27)</f>
        <v>20</v>
      </c>
      <c r="G27" s="103"/>
    </row>
    <row r="28" spans="1:7" ht="24.75" thickBot="1" x14ac:dyDescent="0.25">
      <c r="A28" s="46" t="s">
        <v>73</v>
      </c>
      <c r="B28" s="49">
        <v>1</v>
      </c>
      <c r="C28" s="49">
        <v>0</v>
      </c>
      <c r="D28" s="49">
        <v>1</v>
      </c>
      <c r="E28" s="49">
        <v>18</v>
      </c>
      <c r="F28" s="34">
        <f>SUM(B$28:E$28)</f>
        <v>20</v>
      </c>
      <c r="G28" s="7"/>
    </row>
    <row r="29" spans="1:7" ht="24.75" thickBot="1" x14ac:dyDescent="0.25">
      <c r="A29" s="46" t="s">
        <v>12</v>
      </c>
      <c r="B29" s="49">
        <v>4</v>
      </c>
      <c r="C29" s="49">
        <v>14</v>
      </c>
      <c r="D29" s="49">
        <v>2</v>
      </c>
      <c r="E29" s="49">
        <v>0</v>
      </c>
      <c r="F29" s="34">
        <f>SUM(B$29:E$29)</f>
        <v>20</v>
      </c>
      <c r="G29" s="39"/>
    </row>
    <row r="30" spans="1:7" ht="24.75" thickBot="1" x14ac:dyDescent="0.25">
      <c r="A30" s="46" t="s">
        <v>74</v>
      </c>
      <c r="B30" s="49">
        <v>5</v>
      </c>
      <c r="C30" s="49">
        <v>13</v>
      </c>
      <c r="D30" s="49">
        <v>2</v>
      </c>
      <c r="E30" s="49">
        <v>0</v>
      </c>
      <c r="F30" s="36">
        <f>SUM(B$30:E$30)</f>
        <v>20</v>
      </c>
      <c r="G30" s="7"/>
    </row>
    <row r="31" spans="1:7" ht="24.75" thickBot="1" x14ac:dyDescent="0.25">
      <c r="A31" s="46" t="s">
        <v>13</v>
      </c>
      <c r="B31" s="49">
        <v>11</v>
      </c>
      <c r="C31" s="49">
        <v>8</v>
      </c>
      <c r="D31" s="49">
        <v>1</v>
      </c>
      <c r="E31" s="49">
        <v>0</v>
      </c>
      <c r="F31" s="34">
        <f>SUM(B$31:E$31)</f>
        <v>20</v>
      </c>
      <c r="G31" s="39"/>
    </row>
    <row r="32" spans="1:7" ht="24.75" thickBot="1" x14ac:dyDescent="0.25">
      <c r="A32" s="46" t="s">
        <v>75</v>
      </c>
      <c r="B32" s="49">
        <v>14</v>
      </c>
      <c r="C32" s="49">
        <v>6</v>
      </c>
      <c r="D32" s="49">
        <v>0</v>
      </c>
      <c r="E32" s="49">
        <v>0</v>
      </c>
      <c r="F32" s="36">
        <f>SUM(B$32:E$32)</f>
        <v>20</v>
      </c>
      <c r="G32" s="7"/>
    </row>
    <row r="33" spans="1:7" ht="24.75" thickBot="1" x14ac:dyDescent="0.25">
      <c r="A33" s="46" t="s">
        <v>14</v>
      </c>
      <c r="B33" s="49">
        <v>17</v>
      </c>
      <c r="C33" s="49">
        <v>2</v>
      </c>
      <c r="D33" s="49">
        <v>1</v>
      </c>
      <c r="E33" s="49">
        <v>0</v>
      </c>
      <c r="F33" s="34">
        <f>SUM(B$33:E$33)</f>
        <v>20</v>
      </c>
      <c r="G33" s="102"/>
    </row>
    <row r="34" spans="1:7" ht="24.75" thickBot="1" x14ac:dyDescent="0.25">
      <c r="A34" s="46" t="s">
        <v>15</v>
      </c>
      <c r="B34" s="49">
        <v>0</v>
      </c>
      <c r="C34" s="49">
        <v>3</v>
      </c>
      <c r="D34" s="49">
        <v>14</v>
      </c>
      <c r="E34" s="49">
        <v>3</v>
      </c>
      <c r="F34" s="34">
        <f>SUM(B$34:E$34)</f>
        <v>20</v>
      </c>
      <c r="G34" s="103"/>
    </row>
    <row r="35" spans="1:7" ht="24.75" thickBot="1" x14ac:dyDescent="0.25">
      <c r="A35" s="46" t="s">
        <v>76</v>
      </c>
      <c r="B35" s="49">
        <v>0</v>
      </c>
      <c r="C35" s="49">
        <v>2</v>
      </c>
      <c r="D35" s="49">
        <v>10</v>
      </c>
      <c r="E35" s="49">
        <v>8</v>
      </c>
      <c r="F35" s="34">
        <f>SUM(B$35:E$35)</f>
        <v>20</v>
      </c>
      <c r="G35" s="37"/>
    </row>
    <row r="36" spans="1:7" ht="24.75" thickBot="1" x14ac:dyDescent="0.25">
      <c r="A36" s="46" t="s">
        <v>77</v>
      </c>
      <c r="B36" s="49">
        <v>0</v>
      </c>
      <c r="C36" s="49">
        <v>0</v>
      </c>
      <c r="D36" s="49">
        <v>2</v>
      </c>
      <c r="E36" s="49">
        <v>18</v>
      </c>
      <c r="F36" s="36">
        <f>SUM(B$36:E$36)</f>
        <v>20</v>
      </c>
      <c r="G36" s="7"/>
    </row>
    <row r="37" spans="1:7" ht="24.75" thickBot="1" x14ac:dyDescent="0.25">
      <c r="A37" s="46" t="s">
        <v>16</v>
      </c>
      <c r="B37" s="49">
        <v>9</v>
      </c>
      <c r="C37" s="49">
        <v>11</v>
      </c>
      <c r="D37" s="49">
        <v>0</v>
      </c>
      <c r="E37" s="49">
        <v>0</v>
      </c>
      <c r="F37" s="34">
        <f>SUM(B$37:E$37)</f>
        <v>20</v>
      </c>
      <c r="G37" s="7"/>
    </row>
    <row r="38" spans="1:7" ht="24.75" thickBot="1" x14ac:dyDescent="0.25">
      <c r="A38" s="46" t="s">
        <v>17</v>
      </c>
      <c r="B38" s="49">
        <v>15</v>
      </c>
      <c r="C38" s="49">
        <v>4</v>
      </c>
      <c r="D38" s="49">
        <v>1</v>
      </c>
      <c r="E38" s="49">
        <v>0</v>
      </c>
      <c r="F38" s="34">
        <f>SUM(B$38:E$38)</f>
        <v>20</v>
      </c>
      <c r="G38" s="7"/>
    </row>
    <row r="39" spans="1:7" ht="24.75" thickBot="1" x14ac:dyDescent="0.25">
      <c r="A39" s="46" t="s">
        <v>18</v>
      </c>
      <c r="B39" s="49">
        <v>4</v>
      </c>
      <c r="C39" s="49">
        <v>8</v>
      </c>
      <c r="D39" s="49">
        <v>5</v>
      </c>
      <c r="E39" s="49">
        <v>3</v>
      </c>
      <c r="F39" s="34">
        <f>SUM(B$39:E$39)</f>
        <v>20</v>
      </c>
      <c r="G39" s="7"/>
    </row>
    <row r="40" spans="1:7" ht="24.75" thickBot="1" x14ac:dyDescent="0.25">
      <c r="A40" s="46" t="s">
        <v>19</v>
      </c>
      <c r="B40" s="49">
        <v>12</v>
      </c>
      <c r="C40" s="49">
        <v>7</v>
      </c>
      <c r="D40" s="49">
        <v>1</v>
      </c>
      <c r="E40" s="49">
        <v>0</v>
      </c>
      <c r="F40" s="34">
        <f>SUM(B$40:E$40)</f>
        <v>20</v>
      </c>
      <c r="G40" s="102"/>
    </row>
    <row r="41" spans="1:7" ht="24.75" thickBot="1" x14ac:dyDescent="0.25">
      <c r="A41" s="46" t="s">
        <v>20</v>
      </c>
      <c r="B41" s="49">
        <v>14</v>
      </c>
      <c r="C41" s="49">
        <v>6</v>
      </c>
      <c r="D41" s="49">
        <v>0</v>
      </c>
      <c r="E41" s="49">
        <v>0</v>
      </c>
      <c r="F41" s="34">
        <f>SUM(B$41:E$41)</f>
        <v>20</v>
      </c>
      <c r="G41" s="103"/>
    </row>
    <row r="42" spans="1:7" ht="24.75" thickBot="1" x14ac:dyDescent="0.25">
      <c r="A42" s="46" t="s">
        <v>78</v>
      </c>
      <c r="B42" s="49">
        <v>14</v>
      </c>
      <c r="C42" s="49">
        <v>5</v>
      </c>
      <c r="D42" s="49">
        <v>1</v>
      </c>
      <c r="E42" s="49">
        <v>0</v>
      </c>
      <c r="F42" s="36">
        <f>SUM(B$42:E$42)</f>
        <v>20</v>
      </c>
      <c r="G42" s="7"/>
    </row>
    <row r="43" spans="1:7" ht="24.75" thickBot="1" x14ac:dyDescent="0.25">
      <c r="A43" s="46" t="s">
        <v>79</v>
      </c>
      <c r="B43" s="49">
        <v>8</v>
      </c>
      <c r="C43" s="49">
        <v>9</v>
      </c>
      <c r="D43" s="49">
        <v>3</v>
      </c>
      <c r="E43" s="49">
        <v>0</v>
      </c>
      <c r="F43" s="36">
        <f>SUM(B$43:E$43)</f>
        <v>20</v>
      </c>
      <c r="G43" s="39"/>
    </row>
    <row r="44" spans="1:7" ht="24.75" thickBot="1" x14ac:dyDescent="0.25">
      <c r="A44" s="46" t="s">
        <v>80</v>
      </c>
      <c r="B44" s="49">
        <v>1</v>
      </c>
      <c r="C44" s="49">
        <v>0</v>
      </c>
      <c r="D44" s="49">
        <v>5</v>
      </c>
      <c r="E44" s="49">
        <v>14</v>
      </c>
      <c r="F44" s="36">
        <f>SUM(B$44:E$44)</f>
        <v>20</v>
      </c>
      <c r="G44" s="7"/>
    </row>
    <row r="45" spans="1:7" ht="24.75" thickBot="1" x14ac:dyDescent="0.25">
      <c r="A45" s="46" t="s">
        <v>21</v>
      </c>
      <c r="B45" s="49">
        <v>0</v>
      </c>
      <c r="C45" s="49">
        <v>0</v>
      </c>
      <c r="D45" s="49">
        <v>1</v>
      </c>
      <c r="E45" s="49">
        <v>19</v>
      </c>
      <c r="F45" s="34">
        <f>SUM(B$45:E$45)</f>
        <v>20</v>
      </c>
      <c r="G45" s="7"/>
    </row>
    <row r="46" spans="1:7" ht="24.75" thickBot="1" x14ac:dyDescent="0.25">
      <c r="A46" s="46" t="s">
        <v>22</v>
      </c>
      <c r="B46" s="49">
        <v>0</v>
      </c>
      <c r="C46" s="49">
        <v>0</v>
      </c>
      <c r="D46" s="49">
        <v>4</v>
      </c>
      <c r="E46" s="49">
        <v>16</v>
      </c>
      <c r="F46" s="34">
        <f>SUM(B$46:E$46)</f>
        <v>20</v>
      </c>
      <c r="G46" s="7"/>
    </row>
    <row r="47" spans="1:7" ht="24.75" thickBot="1" x14ac:dyDescent="0.25">
      <c r="A47" s="46" t="s">
        <v>23</v>
      </c>
      <c r="B47" s="49">
        <v>9</v>
      </c>
      <c r="C47" s="49">
        <v>7</v>
      </c>
      <c r="D47" s="49">
        <v>4</v>
      </c>
      <c r="E47" s="49">
        <v>0</v>
      </c>
      <c r="F47" s="34">
        <f>SUM(B$47:E$47)</f>
        <v>20</v>
      </c>
      <c r="G47" s="7"/>
    </row>
    <row r="48" spans="1:7" ht="24.75" thickBot="1" x14ac:dyDescent="0.25">
      <c r="A48" s="46" t="s">
        <v>24</v>
      </c>
      <c r="B48" s="49">
        <v>13</v>
      </c>
      <c r="C48" s="49">
        <v>7</v>
      </c>
      <c r="D48" s="49">
        <v>0</v>
      </c>
      <c r="E48" s="49">
        <v>0</v>
      </c>
      <c r="F48" s="34">
        <f>SUM(B$48:E$48)</f>
        <v>20</v>
      </c>
      <c r="G48" s="102"/>
    </row>
    <row r="49" spans="1:7" ht="24.75" thickBot="1" x14ac:dyDescent="0.25">
      <c r="A49" s="46" t="s">
        <v>25</v>
      </c>
      <c r="B49" s="49">
        <v>1</v>
      </c>
      <c r="C49" s="49">
        <v>1</v>
      </c>
      <c r="D49" s="49">
        <v>3</v>
      </c>
      <c r="E49" s="49">
        <v>15</v>
      </c>
      <c r="F49" s="34">
        <f>SUM(B$49:E$49)</f>
        <v>20</v>
      </c>
      <c r="G49" s="103"/>
    </row>
    <row r="50" spans="1:7" ht="24.75" thickBot="1" x14ac:dyDescent="0.25">
      <c r="A50" s="46" t="s">
        <v>81</v>
      </c>
      <c r="B50" s="49">
        <v>10</v>
      </c>
      <c r="C50" s="49">
        <v>9</v>
      </c>
      <c r="D50" s="49">
        <v>1</v>
      </c>
      <c r="E50" s="49">
        <v>0</v>
      </c>
      <c r="F50" s="36">
        <f>SUM(B$50:E$50)</f>
        <v>20</v>
      </c>
      <c r="G50" s="7"/>
    </row>
    <row r="51" spans="1:7" ht="24.75" thickBot="1" x14ac:dyDescent="0.25">
      <c r="A51" s="46" t="s">
        <v>82</v>
      </c>
      <c r="B51" s="49">
        <v>11</v>
      </c>
      <c r="C51" s="49">
        <v>7</v>
      </c>
      <c r="D51" s="49">
        <v>2</v>
      </c>
      <c r="E51" s="49">
        <v>0</v>
      </c>
      <c r="F51" s="36">
        <f>SUM(B$51:E$51)</f>
        <v>20</v>
      </c>
      <c r="G51" s="7"/>
    </row>
    <row r="52" spans="1:7" ht="24.75" thickBot="1" x14ac:dyDescent="0.25">
      <c r="A52" s="46" t="s">
        <v>26</v>
      </c>
      <c r="B52" s="49">
        <v>2</v>
      </c>
      <c r="C52" s="49">
        <v>0</v>
      </c>
      <c r="D52" s="49">
        <v>5</v>
      </c>
      <c r="E52" s="49">
        <v>13</v>
      </c>
      <c r="F52" s="34">
        <f>SUM(B$52:E$52)</f>
        <v>20</v>
      </c>
      <c r="G52" s="7"/>
    </row>
    <row r="53" spans="1:7" ht="24.75" thickBot="1" x14ac:dyDescent="0.25">
      <c r="A53" s="46" t="s">
        <v>27</v>
      </c>
      <c r="B53" s="49">
        <v>1</v>
      </c>
      <c r="C53" s="49">
        <v>0</v>
      </c>
      <c r="D53" s="49">
        <v>7</v>
      </c>
      <c r="E53" s="49">
        <v>12</v>
      </c>
      <c r="F53" s="34">
        <f>SUM(B$53:E$53)</f>
        <v>20</v>
      </c>
      <c r="G53" s="102"/>
    </row>
    <row r="54" spans="1:7" ht="24.75" thickBot="1" x14ac:dyDescent="0.25">
      <c r="A54" s="46" t="s">
        <v>28</v>
      </c>
      <c r="B54" s="49">
        <v>1</v>
      </c>
      <c r="C54" s="49">
        <v>2</v>
      </c>
      <c r="D54" s="49">
        <v>8</v>
      </c>
      <c r="E54" s="49">
        <v>9</v>
      </c>
      <c r="F54" s="34">
        <f>SUM(B$54:E$54)</f>
        <v>20</v>
      </c>
      <c r="G54" s="103"/>
    </row>
    <row r="55" spans="1:7" ht="24.75" thickBot="1" x14ac:dyDescent="0.25">
      <c r="A55" s="46" t="s">
        <v>29</v>
      </c>
      <c r="B55" s="49">
        <v>13</v>
      </c>
      <c r="C55" s="49">
        <v>6</v>
      </c>
      <c r="D55" s="49">
        <v>1</v>
      </c>
      <c r="E55" s="49">
        <v>0</v>
      </c>
      <c r="F55" s="34">
        <f>SUM(B$55:E$55)</f>
        <v>20</v>
      </c>
      <c r="G55" s="102"/>
    </row>
    <row r="56" spans="1:7" ht="24.75" thickBot="1" x14ac:dyDescent="0.25">
      <c r="A56" s="46" t="s">
        <v>30</v>
      </c>
      <c r="B56" s="49">
        <v>14</v>
      </c>
      <c r="C56" s="49">
        <v>5</v>
      </c>
      <c r="D56" s="49">
        <v>1</v>
      </c>
      <c r="E56" s="49">
        <v>0</v>
      </c>
      <c r="F56" s="34">
        <f>SUM(B$56:E$56)</f>
        <v>20</v>
      </c>
      <c r="G56" s="103"/>
    </row>
    <row r="57" spans="1:7" ht="24.75" thickBot="1" x14ac:dyDescent="0.25">
      <c r="A57" s="46" t="s">
        <v>83</v>
      </c>
      <c r="B57" s="49">
        <v>11</v>
      </c>
      <c r="C57" s="49">
        <v>7</v>
      </c>
      <c r="D57" s="49">
        <v>2</v>
      </c>
      <c r="E57" s="49">
        <v>0</v>
      </c>
      <c r="F57" s="36">
        <f>SUM(B$57:E$57)</f>
        <v>20</v>
      </c>
      <c r="G57" s="7"/>
    </row>
    <row r="58" spans="1:7" ht="24.75" thickBot="1" x14ac:dyDescent="0.25">
      <c r="A58" s="46" t="s">
        <v>84</v>
      </c>
      <c r="B58" s="49">
        <v>13</v>
      </c>
      <c r="C58" s="49">
        <v>7</v>
      </c>
      <c r="D58" s="49">
        <v>0</v>
      </c>
      <c r="E58" s="49">
        <v>0</v>
      </c>
      <c r="F58" s="36">
        <f>SUM(B$58:E$58)</f>
        <v>20</v>
      </c>
    </row>
    <row r="59" spans="1:7" ht="24.75" thickBot="1" x14ac:dyDescent="0.25">
      <c r="A59" s="46" t="s">
        <v>31</v>
      </c>
      <c r="B59" s="49">
        <v>14</v>
      </c>
      <c r="C59" s="49">
        <v>6</v>
      </c>
      <c r="D59" s="49">
        <v>0</v>
      </c>
      <c r="E59" s="49">
        <v>0</v>
      </c>
      <c r="F59" s="34">
        <f>SUM(B$59:E$59)</f>
        <v>20</v>
      </c>
    </row>
  </sheetData>
  <mergeCells count="15">
    <mergeCell ref="A5:F5"/>
    <mergeCell ref="A3:G3"/>
    <mergeCell ref="A2:G2"/>
    <mergeCell ref="A1:G1"/>
    <mergeCell ref="B8:E8"/>
    <mergeCell ref="F8:F9"/>
    <mergeCell ref="G8:G9"/>
    <mergeCell ref="G55:G56"/>
    <mergeCell ref="G33:G34"/>
    <mergeCell ref="G40:G41"/>
    <mergeCell ref="A6:G6"/>
    <mergeCell ref="G48:G49"/>
    <mergeCell ref="G53:G54"/>
    <mergeCell ref="G26:G27"/>
    <mergeCell ref="A8:A9"/>
  </mergeCells>
  <pageMargins left="0.7" right="0.7" top="0.75" bottom="0.75" header="0.3" footer="0.3"/>
  <pageSetup paperSize="9" scale="5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8F22E-EE82-439E-8D58-FFED1B57C93E}">
  <sheetPr>
    <pageSetUpPr fitToPage="1"/>
  </sheetPr>
  <dimension ref="A1:O63"/>
  <sheetViews>
    <sheetView tabSelected="1" topLeftCell="A43" zoomScale="89" zoomScaleNormal="89" workbookViewId="0">
      <selection activeCell="H13" sqref="H13"/>
    </sheetView>
  </sheetViews>
  <sheetFormatPr defaultRowHeight="24" x14ac:dyDescent="0.2"/>
  <cols>
    <col min="1" max="1" width="69.625" customWidth="1"/>
    <col min="2" max="2" width="10.875" style="28" customWidth="1"/>
    <col min="3" max="3" width="11.875" style="28" customWidth="1"/>
    <col min="4" max="4" width="11.25" style="28" customWidth="1"/>
    <col min="5" max="5" width="10" style="28" customWidth="1"/>
    <col min="6" max="6" width="9.375" style="33" bestFit="1" customWidth="1"/>
    <col min="7" max="7" width="0" hidden="1" customWidth="1"/>
    <col min="8" max="8" width="9" style="53"/>
  </cols>
  <sheetData>
    <row r="1" spans="1:9" ht="30.75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ht="21" customHeight="1" x14ac:dyDescent="0.2">
      <c r="A2" s="108" t="s">
        <v>93</v>
      </c>
      <c r="B2" s="108"/>
      <c r="C2" s="108"/>
      <c r="D2" s="108"/>
      <c r="E2" s="108"/>
      <c r="F2" s="108"/>
      <c r="G2" s="108"/>
      <c r="H2" s="108"/>
      <c r="I2" s="108"/>
    </row>
    <row r="3" spans="1:9" ht="21" customHeight="1" x14ac:dyDescent="0.2">
      <c r="A3" s="108" t="s">
        <v>91</v>
      </c>
      <c r="B3" s="108"/>
      <c r="C3" s="108"/>
      <c r="D3" s="108"/>
      <c r="E3" s="108"/>
      <c r="F3" s="108"/>
      <c r="G3" s="108"/>
      <c r="H3" s="108"/>
      <c r="I3" s="108"/>
    </row>
    <row r="4" spans="1:9" ht="21" customHeight="1" x14ac:dyDescent="0.2"/>
    <row r="5" spans="1:9" ht="14.25" x14ac:dyDescent="0.2">
      <c r="A5" s="107"/>
      <c r="B5" s="107"/>
      <c r="C5" s="107"/>
      <c r="D5" s="107"/>
      <c r="E5" s="107"/>
      <c r="F5" s="107"/>
      <c r="G5" s="107"/>
      <c r="H5" s="107"/>
      <c r="I5" s="107"/>
    </row>
    <row r="6" spans="1:9" ht="27.75" x14ac:dyDescent="0.2">
      <c r="A6" s="104" t="s">
        <v>1</v>
      </c>
      <c r="B6" s="104"/>
      <c r="C6" s="104"/>
      <c r="D6" s="104"/>
      <c r="E6" s="104"/>
      <c r="F6" s="104"/>
      <c r="G6" s="104"/>
      <c r="H6" s="104"/>
      <c r="I6" s="104"/>
    </row>
    <row r="7" spans="1:9" ht="24.75" thickBot="1" x14ac:dyDescent="0.25"/>
    <row r="8" spans="1:9" ht="24.75" customHeight="1" thickBot="1" x14ac:dyDescent="0.25">
      <c r="A8" s="105" t="s">
        <v>2</v>
      </c>
      <c r="B8" s="109" t="s">
        <v>3</v>
      </c>
      <c r="C8" s="110"/>
      <c r="D8" s="110"/>
      <c r="E8" s="111"/>
      <c r="F8" s="105" t="s">
        <v>61</v>
      </c>
      <c r="G8" s="113" t="s">
        <v>4</v>
      </c>
      <c r="H8" s="116"/>
      <c r="I8" s="115" t="s">
        <v>60</v>
      </c>
    </row>
    <row r="9" spans="1:9" ht="48.75" thickBot="1" x14ac:dyDescent="0.25">
      <c r="A9" s="106"/>
      <c r="B9" s="1" t="s">
        <v>56</v>
      </c>
      <c r="C9" s="1" t="s">
        <v>57</v>
      </c>
      <c r="D9" s="1" t="s">
        <v>58</v>
      </c>
      <c r="E9" s="1" t="s">
        <v>59</v>
      </c>
      <c r="F9" s="112"/>
      <c r="G9" s="114"/>
      <c r="H9" s="116"/>
      <c r="I9" s="115"/>
    </row>
    <row r="10" spans="1:9" ht="24.75" thickBot="1" x14ac:dyDescent="0.25">
      <c r="A10" s="8" t="s">
        <v>69</v>
      </c>
      <c r="B10" s="50">
        <f>'2.แบบประเมิน'!B10*3</f>
        <v>30</v>
      </c>
      <c r="C10" s="50">
        <f>'2.แบบประเมิน'!C10*2</f>
        <v>14</v>
      </c>
      <c r="D10" s="50">
        <f>'2.แบบประเมิน'!D10*1</f>
        <v>3</v>
      </c>
      <c r="E10" s="50">
        <f>'2.แบบประเมิน'!E10*0</f>
        <v>0</v>
      </c>
      <c r="F10" s="34">
        <f>'2.แบบประเมิน'!F10</f>
        <v>20</v>
      </c>
      <c r="G10" s="41"/>
      <c r="H10" s="54">
        <f>SUM(B10:E10)/F10</f>
        <v>2.35</v>
      </c>
      <c r="I10" s="54">
        <f>STDEV(B10:E10)</f>
        <v>13.573871960498227</v>
      </c>
    </row>
    <row r="11" spans="1:9" ht="24.75" thickBot="1" x14ac:dyDescent="0.25">
      <c r="A11" s="45" t="s">
        <v>85</v>
      </c>
      <c r="B11" s="50">
        <f>'2.แบบประเมิน'!B11*3</f>
        <v>27</v>
      </c>
      <c r="C11" s="50">
        <f>'2.แบบประเมิน'!C11*2</f>
        <v>20</v>
      </c>
      <c r="D11" s="50">
        <f>'2.แบบประเมิน'!D11*1</f>
        <v>1</v>
      </c>
      <c r="E11" s="50">
        <f>'2.แบบประเมิน'!E11*0</f>
        <v>0</v>
      </c>
      <c r="F11" s="34">
        <f>'2.แบบประเมิน'!F11</f>
        <v>20</v>
      </c>
      <c r="G11" s="42"/>
      <c r="H11" s="54">
        <f t="shared" ref="H11:H59" si="0">SUM(B11:E11)/F11</f>
        <v>2.4</v>
      </c>
      <c r="I11" s="54">
        <f t="shared" ref="I11:I59" si="1">STDEV(B11:E11)</f>
        <v>13.589211407093005</v>
      </c>
    </row>
    <row r="12" spans="1:9" ht="24.75" thickBot="1" x14ac:dyDescent="0.25">
      <c r="A12" s="8" t="s">
        <v>67</v>
      </c>
      <c r="B12" s="50">
        <f>'2.แบบประเมิน'!B12*3</f>
        <v>30</v>
      </c>
      <c r="C12" s="50">
        <f>'2.แบบประเมิน'!C12*2</f>
        <v>14</v>
      </c>
      <c r="D12" s="50">
        <f>'2.แบบประเมิน'!D12*1</f>
        <v>2</v>
      </c>
      <c r="E12" s="50">
        <f>'2.แบบประเมิน'!E12*0</f>
        <v>0</v>
      </c>
      <c r="F12" s="34">
        <f>'2.แบบประเมิน'!F12</f>
        <v>20</v>
      </c>
      <c r="G12" s="41"/>
      <c r="H12" s="54">
        <f t="shared" si="0"/>
        <v>2.2999999999999998</v>
      </c>
      <c r="I12" s="54">
        <f t="shared" si="1"/>
        <v>13.796134724383252</v>
      </c>
    </row>
    <row r="13" spans="1:9" ht="24.75" thickBot="1" x14ac:dyDescent="0.25">
      <c r="A13" s="57" t="s">
        <v>66</v>
      </c>
      <c r="B13" s="50">
        <f>'2.แบบประเมิน'!B13*0</f>
        <v>0</v>
      </c>
      <c r="C13" s="50">
        <f>'2.แบบประเมิน'!C13*1</f>
        <v>0</v>
      </c>
      <c r="D13" s="50">
        <f>'2.แบบประเมิน'!D13*2</f>
        <v>8</v>
      </c>
      <c r="E13" s="50">
        <f>'2.แบบประเมิน'!E13*3</f>
        <v>48</v>
      </c>
      <c r="F13" s="34">
        <f>'2.แบบประเมิน'!F13</f>
        <v>20</v>
      </c>
      <c r="G13" s="41"/>
      <c r="H13" s="54">
        <f t="shared" si="0"/>
        <v>2.8</v>
      </c>
      <c r="I13" s="54">
        <f t="shared" si="1"/>
        <v>22.978250586152114</v>
      </c>
    </row>
    <row r="14" spans="1:9" ht="24.75" thickBot="1" x14ac:dyDescent="0.25">
      <c r="A14" s="8" t="s">
        <v>65</v>
      </c>
      <c r="B14" s="50">
        <f>'2.แบบประเมิน'!B14*3</f>
        <v>27</v>
      </c>
      <c r="C14" s="50">
        <f>'2.แบบประเมิน'!C14*2</f>
        <v>18</v>
      </c>
      <c r="D14" s="50">
        <f>'2.แบบประเมิน'!D14*1</f>
        <v>2</v>
      </c>
      <c r="E14" s="50">
        <f>'2.แบบประเมิน'!E14*0</f>
        <v>0</v>
      </c>
      <c r="F14" s="34">
        <f>'2.แบบประเมิน'!F14</f>
        <v>20</v>
      </c>
      <c r="G14" s="41"/>
      <c r="H14" s="54">
        <f t="shared" si="0"/>
        <v>2.35</v>
      </c>
      <c r="I14" s="54">
        <f t="shared" si="1"/>
        <v>12.971121771072847</v>
      </c>
    </row>
    <row r="15" spans="1:9" ht="21.75" customHeight="1" thickBot="1" x14ac:dyDescent="0.25">
      <c r="A15" s="58" t="s">
        <v>64</v>
      </c>
      <c r="B15" s="51">
        <f>'2.แบบประเมิน'!B15*0</f>
        <v>0</v>
      </c>
      <c r="C15" s="51">
        <f>'2.แบบประเมิน'!C15*1</f>
        <v>0</v>
      </c>
      <c r="D15" s="51">
        <f>'2.แบบประเมิน'!D15*2</f>
        <v>12</v>
      </c>
      <c r="E15" s="51">
        <f>'2.แบบประเมิน'!E15*3</f>
        <v>39</v>
      </c>
      <c r="F15" s="34">
        <f>'2.แบบประเมิน'!F15</f>
        <v>20</v>
      </c>
      <c r="G15" s="42"/>
      <c r="H15" s="54">
        <f t="shared" si="0"/>
        <v>2.5499999999999998</v>
      </c>
      <c r="I15" s="54">
        <f t="shared" si="1"/>
        <v>18.39157415774952</v>
      </c>
    </row>
    <row r="16" spans="1:9" ht="24.75" thickBot="1" x14ac:dyDescent="0.25">
      <c r="A16" s="59" t="s">
        <v>63</v>
      </c>
      <c r="B16" s="51">
        <f>'2.แบบประเมิน'!B16*0</f>
        <v>0</v>
      </c>
      <c r="C16" s="51">
        <f>'2.แบบประเมิน'!C16*1</f>
        <v>7</v>
      </c>
      <c r="D16" s="51">
        <f>'2.แบบประเมิน'!D16*2</f>
        <v>14</v>
      </c>
      <c r="E16" s="51">
        <f>'2.แบบประเมิน'!E16*3</f>
        <v>15</v>
      </c>
      <c r="F16" s="34">
        <f>'2.แบบประเมิน'!F16</f>
        <v>20</v>
      </c>
      <c r="G16" s="42"/>
      <c r="H16" s="54">
        <f t="shared" si="0"/>
        <v>1.8</v>
      </c>
      <c r="I16" s="54">
        <f t="shared" si="1"/>
        <v>6.97614984548545</v>
      </c>
    </row>
    <row r="17" spans="1:9" ht="24.75" thickBot="1" x14ac:dyDescent="0.25">
      <c r="A17" s="48" t="s">
        <v>62</v>
      </c>
      <c r="B17" s="51">
        <f>'2.แบบประเมิน'!B17*3</f>
        <v>12</v>
      </c>
      <c r="C17" s="51">
        <f>'2.แบบประเมิน'!C17*2</f>
        <v>18</v>
      </c>
      <c r="D17" s="51">
        <f>'2.แบบประเมิน'!D17*1</f>
        <v>7</v>
      </c>
      <c r="E17" s="51">
        <f>'2.แบบประเมิน'!E17*0</f>
        <v>0</v>
      </c>
      <c r="F17" s="34">
        <f>'2.แบบประเมิน'!F17</f>
        <v>20</v>
      </c>
      <c r="G17" s="42"/>
      <c r="H17" s="54">
        <f t="shared" si="0"/>
        <v>1.85</v>
      </c>
      <c r="I17" s="54">
        <f t="shared" si="1"/>
        <v>7.6321687612368736</v>
      </c>
    </row>
    <row r="18" spans="1:9" ht="24.75" thickBot="1" x14ac:dyDescent="0.25">
      <c r="A18" s="10" t="s">
        <v>5</v>
      </c>
      <c r="B18" s="51">
        <f>'2.แบบประเมิน'!B18*3</f>
        <v>45</v>
      </c>
      <c r="C18" s="51">
        <f>'2.แบบประเมิน'!C18*2</f>
        <v>10</v>
      </c>
      <c r="D18" s="51">
        <f>'2.แบบประเมิน'!D18*1</f>
        <v>0</v>
      </c>
      <c r="E18" s="51">
        <f>'2.แบบประเมิน'!E18*0</f>
        <v>0</v>
      </c>
      <c r="F18" s="34">
        <f>'2.แบบประเมิน'!F18</f>
        <v>20</v>
      </c>
      <c r="G18" s="41"/>
      <c r="H18" s="54">
        <f t="shared" si="0"/>
        <v>2.75</v>
      </c>
      <c r="I18" s="54">
        <f t="shared" si="1"/>
        <v>21.360009363293827</v>
      </c>
    </row>
    <row r="19" spans="1:9" ht="24.75" thickBot="1" x14ac:dyDescent="0.25">
      <c r="A19" s="11" t="s">
        <v>70</v>
      </c>
      <c r="B19" s="51">
        <f>'2.แบบประเมิน'!B19*3</f>
        <v>24</v>
      </c>
      <c r="C19" s="51">
        <f>'2.แบบประเมิน'!C19*2</f>
        <v>22</v>
      </c>
      <c r="D19" s="51">
        <f>'2.แบบประเมิน'!D19*1</f>
        <v>1</v>
      </c>
      <c r="E19" s="51">
        <f>'2.แบบประเมิน'!E19*0</f>
        <v>0</v>
      </c>
      <c r="F19" s="34">
        <f>'2.แบบประเมิน'!F19</f>
        <v>20</v>
      </c>
      <c r="G19" s="6"/>
      <c r="H19" s="54">
        <f t="shared" si="0"/>
        <v>2.35</v>
      </c>
      <c r="I19" s="54">
        <f t="shared" si="1"/>
        <v>13.022416570411705</v>
      </c>
    </row>
    <row r="20" spans="1:9" ht="24.75" thickBot="1" x14ac:dyDescent="0.25">
      <c r="A20" s="46" t="s">
        <v>72</v>
      </c>
      <c r="B20" s="51">
        <f>'2.แบบประเมิน'!B20*3</f>
        <v>27</v>
      </c>
      <c r="C20" s="51">
        <f>'2.แบบประเมิน'!C20*2</f>
        <v>14</v>
      </c>
      <c r="D20" s="51">
        <f>'2.แบบประเมิน'!D20*1</f>
        <v>2</v>
      </c>
      <c r="E20" s="51">
        <f>'2.แบบประเมิน'!E20*0</f>
        <v>0</v>
      </c>
      <c r="F20" s="34">
        <f>'2.แบบประเมิน'!F20</f>
        <v>20</v>
      </c>
      <c r="G20" s="38"/>
      <c r="H20" s="54">
        <f t="shared" si="0"/>
        <v>2.15</v>
      </c>
      <c r="I20" s="54">
        <f t="shared" si="1"/>
        <v>12.473304828045105</v>
      </c>
    </row>
    <row r="21" spans="1:9" ht="24.75" thickBot="1" x14ac:dyDescent="0.25">
      <c r="A21" s="60" t="s">
        <v>6</v>
      </c>
      <c r="B21" s="52">
        <f>'2.แบบประเมิน'!B21*0</f>
        <v>0</v>
      </c>
      <c r="C21" s="52">
        <f>'2.แบบประเมิน'!C21*1</f>
        <v>1</v>
      </c>
      <c r="D21" s="52">
        <f>'2.แบบประเมิน'!D21*2</f>
        <v>14</v>
      </c>
      <c r="E21" s="52">
        <f>'2.แบบประเมิน'!E21*3</f>
        <v>33</v>
      </c>
      <c r="F21" s="34">
        <f>'2.แบบประเมิน'!F21</f>
        <v>20</v>
      </c>
      <c r="G21" s="6"/>
      <c r="H21" s="54">
        <f t="shared" si="0"/>
        <v>2.4</v>
      </c>
      <c r="I21" s="54">
        <f t="shared" si="1"/>
        <v>15.383974345619102</v>
      </c>
    </row>
    <row r="22" spans="1:9" ht="24.75" thickBot="1" x14ac:dyDescent="0.25">
      <c r="A22" s="10" t="s">
        <v>7</v>
      </c>
      <c r="B22" s="52">
        <f>'2.แบบประเมิน'!B22*3</f>
        <v>39</v>
      </c>
      <c r="C22" s="52">
        <f>'2.แบบประเมิน'!C22*2</f>
        <v>8</v>
      </c>
      <c r="D22" s="52">
        <f>'2.แบบประเมิน'!D22*1</f>
        <v>3</v>
      </c>
      <c r="E22" s="52">
        <f>'2.แบบประเมิน'!E22*0</f>
        <v>0</v>
      </c>
      <c r="F22" s="34">
        <f>'2.แบบประเมิน'!F22</f>
        <v>20</v>
      </c>
      <c r="G22" s="6"/>
      <c r="H22" s="54">
        <f t="shared" si="0"/>
        <v>2.5</v>
      </c>
      <c r="I22" s="54">
        <f t="shared" si="1"/>
        <v>17.972200755611428</v>
      </c>
    </row>
    <row r="23" spans="1:9" ht="24.75" thickBot="1" x14ac:dyDescent="0.25">
      <c r="A23" s="46" t="s">
        <v>71</v>
      </c>
      <c r="B23" s="52">
        <f>'2.แบบประเมิน'!B23*3</f>
        <v>45</v>
      </c>
      <c r="C23" s="52">
        <f>'2.แบบประเมิน'!C23*2</f>
        <v>10</v>
      </c>
      <c r="D23" s="52">
        <f>'2.แบบประเมิน'!D23*1</f>
        <v>0</v>
      </c>
      <c r="E23" s="52">
        <f>'2.แบบประเมิน'!E23*0</f>
        <v>0</v>
      </c>
      <c r="F23" s="34">
        <f>'2.แบบประเมิน'!F23</f>
        <v>20</v>
      </c>
      <c r="G23" s="6"/>
      <c r="H23" s="54">
        <f t="shared" si="0"/>
        <v>2.75</v>
      </c>
      <c r="I23" s="54">
        <f t="shared" si="1"/>
        <v>21.360009363293827</v>
      </c>
    </row>
    <row r="24" spans="1:9" ht="24.75" thickBot="1" x14ac:dyDescent="0.25">
      <c r="A24" s="46" t="s">
        <v>8</v>
      </c>
      <c r="B24" s="52">
        <f>'2.แบบประเมิน'!B24*3</f>
        <v>30</v>
      </c>
      <c r="C24" s="52">
        <f>'2.แบบประเมิน'!C24*2</f>
        <v>14</v>
      </c>
      <c r="D24" s="52">
        <f>'2.แบบประเมิน'!D24*1</f>
        <v>1</v>
      </c>
      <c r="E24" s="52">
        <f>'2.แบบประเมิน'!E24*0</f>
        <v>0</v>
      </c>
      <c r="F24" s="34">
        <f>'2.แบบประเมิน'!F24</f>
        <v>20</v>
      </c>
      <c r="G24" s="6"/>
      <c r="H24" s="54">
        <f t="shared" si="0"/>
        <v>2.25</v>
      </c>
      <c r="I24" s="54">
        <f t="shared" si="1"/>
        <v>14.032699906527847</v>
      </c>
    </row>
    <row r="25" spans="1:9" ht="24.75" thickBot="1" x14ac:dyDescent="0.25">
      <c r="A25" s="60" t="s">
        <v>9</v>
      </c>
      <c r="B25" s="52">
        <f>'2.แบบประเมิน'!B25*0</f>
        <v>0</v>
      </c>
      <c r="C25" s="52">
        <f>'2.แบบประเมิน'!C25*1</f>
        <v>10</v>
      </c>
      <c r="D25" s="52">
        <f>'2.แบบประเมิน'!D25*2</f>
        <v>18</v>
      </c>
      <c r="E25" s="52">
        <f>'2.แบบประเมิน'!E25*3</f>
        <v>3</v>
      </c>
      <c r="F25" s="34">
        <f>'2.แบบประเมิน'!F25</f>
        <v>20</v>
      </c>
      <c r="G25" s="6"/>
      <c r="H25" s="54">
        <f t="shared" si="0"/>
        <v>1.55</v>
      </c>
      <c r="I25" s="54">
        <f t="shared" si="1"/>
        <v>8.0156097709406993</v>
      </c>
    </row>
    <row r="26" spans="1:9" ht="24.75" thickBot="1" x14ac:dyDescent="0.25">
      <c r="A26" s="10" t="s">
        <v>10</v>
      </c>
      <c r="B26" s="52">
        <f>'2.แบบประเมิน'!B26*3</f>
        <v>21</v>
      </c>
      <c r="C26" s="52">
        <f>'2.แบบประเมิน'!C26*2</f>
        <v>20</v>
      </c>
      <c r="D26" s="52">
        <f>'2.แบบประเมิน'!D26*1</f>
        <v>3</v>
      </c>
      <c r="E26" s="52">
        <f>'2.แบบประเมิน'!E26*0</f>
        <v>0</v>
      </c>
      <c r="F26" s="34">
        <f>'2.แบบประเมิน'!F26</f>
        <v>20</v>
      </c>
      <c r="G26" s="117"/>
      <c r="H26" s="54">
        <f t="shared" si="0"/>
        <v>2.2000000000000002</v>
      </c>
      <c r="I26" s="54">
        <f t="shared" si="1"/>
        <v>11.045361017187261</v>
      </c>
    </row>
    <row r="27" spans="1:9" ht="24.75" thickBot="1" x14ac:dyDescent="0.25">
      <c r="A27" s="10" t="s">
        <v>11</v>
      </c>
      <c r="B27" s="52">
        <f>'2.แบบประเมิน'!B27*3</f>
        <v>45</v>
      </c>
      <c r="C27" s="52">
        <f>'2.แบบประเมิน'!C27*2</f>
        <v>10</v>
      </c>
      <c r="D27" s="52">
        <f>'2.แบบประเมิน'!D27*1</f>
        <v>0</v>
      </c>
      <c r="E27" s="52">
        <f>'2.แบบประเมิน'!E27*0</f>
        <v>0</v>
      </c>
      <c r="F27" s="34">
        <f>'2.แบบประเมิน'!F27</f>
        <v>20</v>
      </c>
      <c r="G27" s="118"/>
      <c r="H27" s="54">
        <f t="shared" si="0"/>
        <v>2.75</v>
      </c>
      <c r="I27" s="54">
        <f t="shared" si="1"/>
        <v>21.360009363293827</v>
      </c>
    </row>
    <row r="28" spans="1:9" ht="24.75" thickBot="1" x14ac:dyDescent="0.25">
      <c r="A28" s="80" t="s">
        <v>73</v>
      </c>
      <c r="B28" s="52">
        <f>'2.แบบประเมิน'!B28*0</f>
        <v>0</v>
      </c>
      <c r="C28" s="52">
        <f>'2.แบบประเมิน'!C28*1</f>
        <v>0</v>
      </c>
      <c r="D28" s="52">
        <f>'2.แบบประเมิน'!D28*2</f>
        <v>2</v>
      </c>
      <c r="E28" s="52">
        <f>'2.แบบประเมิน'!E28*3</f>
        <v>54</v>
      </c>
      <c r="F28" s="34">
        <f>'2.แบบประเมิน'!F28</f>
        <v>20</v>
      </c>
      <c r="G28" s="6"/>
      <c r="H28" s="54">
        <f t="shared" si="0"/>
        <v>2.8</v>
      </c>
      <c r="I28" s="54">
        <f t="shared" si="1"/>
        <v>26.683328128252668</v>
      </c>
    </row>
    <row r="29" spans="1:9" ht="24.75" thickBot="1" x14ac:dyDescent="0.25">
      <c r="A29" s="46" t="s">
        <v>12</v>
      </c>
      <c r="B29" s="52">
        <f>'2.แบบประเมิน'!B29*3</f>
        <v>12</v>
      </c>
      <c r="C29" s="52">
        <f>'2.แบบประเมิน'!C29*2</f>
        <v>28</v>
      </c>
      <c r="D29" s="52">
        <f>'2.แบบประเมิน'!D29*1</f>
        <v>2</v>
      </c>
      <c r="E29" s="52">
        <f>'2.แบบประเมิน'!E29*0</f>
        <v>0</v>
      </c>
      <c r="F29" s="34">
        <f>'2.แบบประเมิน'!F29</f>
        <v>20</v>
      </c>
      <c r="G29" s="38"/>
      <c r="H29" s="54">
        <f t="shared" si="0"/>
        <v>2.1</v>
      </c>
      <c r="I29" s="54">
        <f t="shared" si="1"/>
        <v>12.793227374930325</v>
      </c>
    </row>
    <row r="30" spans="1:9" ht="24.75" thickBot="1" x14ac:dyDescent="0.25">
      <c r="A30" s="46" t="s">
        <v>74</v>
      </c>
      <c r="B30" s="52">
        <f>'2.แบบประเมิน'!B30*3</f>
        <v>15</v>
      </c>
      <c r="C30" s="52">
        <f>'2.แบบประเมิน'!C30*2</f>
        <v>26</v>
      </c>
      <c r="D30" s="52">
        <f>'2.แบบประเมิน'!D30*1</f>
        <v>2</v>
      </c>
      <c r="E30" s="52">
        <f>'2.แบบประเมิน'!E30*0</f>
        <v>0</v>
      </c>
      <c r="F30" s="34">
        <f>'2.แบบประเมิน'!F30</f>
        <v>20</v>
      </c>
      <c r="G30" s="6"/>
      <c r="H30" s="54">
        <f t="shared" si="0"/>
        <v>2.15</v>
      </c>
      <c r="I30" s="54">
        <f t="shared" si="1"/>
        <v>12.148388096094616</v>
      </c>
    </row>
    <row r="31" spans="1:9" ht="24.75" thickBot="1" x14ac:dyDescent="0.25">
      <c r="A31" s="46" t="s">
        <v>13</v>
      </c>
      <c r="B31" s="52">
        <f>'2.แบบประเมิน'!B31*3</f>
        <v>33</v>
      </c>
      <c r="C31" s="52">
        <f>'2.แบบประเมิน'!C31*2</f>
        <v>16</v>
      </c>
      <c r="D31" s="52">
        <f>'2.แบบประเมิน'!D31*1</f>
        <v>1</v>
      </c>
      <c r="E31" s="52">
        <f>'2.แบบประเมิน'!E31*0</f>
        <v>0</v>
      </c>
      <c r="F31" s="34">
        <f>'2.แบบประเมิน'!F31</f>
        <v>20</v>
      </c>
      <c r="G31" s="38"/>
      <c r="H31" s="54">
        <f t="shared" si="0"/>
        <v>2.5</v>
      </c>
      <c r="I31" s="54">
        <f t="shared" si="1"/>
        <v>15.50268793897798</v>
      </c>
    </row>
    <row r="32" spans="1:9" ht="24.75" thickBot="1" x14ac:dyDescent="0.25">
      <c r="A32" s="46" t="s">
        <v>75</v>
      </c>
      <c r="B32" s="52">
        <f>'2.แบบประเมิน'!B32*3</f>
        <v>42</v>
      </c>
      <c r="C32" s="52">
        <f>'2.แบบประเมิน'!C32*2</f>
        <v>12</v>
      </c>
      <c r="D32" s="52">
        <f>'2.แบบประเมิน'!D32*1</f>
        <v>0</v>
      </c>
      <c r="E32" s="52">
        <f>'2.แบบประเมิน'!E32*0</f>
        <v>0</v>
      </c>
      <c r="F32" s="34">
        <f>'2.แบบประเมิน'!F32</f>
        <v>20</v>
      </c>
      <c r="G32" s="6"/>
      <c r="H32" s="54">
        <f t="shared" si="0"/>
        <v>2.7</v>
      </c>
      <c r="I32" s="54">
        <f t="shared" si="1"/>
        <v>19.824227601599009</v>
      </c>
    </row>
    <row r="33" spans="1:15" ht="24.75" thickBot="1" x14ac:dyDescent="0.25">
      <c r="A33" s="46" t="s">
        <v>14</v>
      </c>
      <c r="B33" s="52">
        <f>'2.แบบประเมิน'!B33*3</f>
        <v>51</v>
      </c>
      <c r="C33" s="52">
        <f>'2.แบบประเมิน'!C33*2</f>
        <v>4</v>
      </c>
      <c r="D33" s="52">
        <f>'2.แบบประเมิน'!D33*1</f>
        <v>1</v>
      </c>
      <c r="E33" s="52">
        <f>'2.แบบประเมิน'!E33*0</f>
        <v>0</v>
      </c>
      <c r="F33" s="34">
        <f>'2.แบบประเมิน'!F33</f>
        <v>20</v>
      </c>
      <c r="G33" s="117"/>
      <c r="H33" s="54">
        <f t="shared" si="0"/>
        <v>2.8</v>
      </c>
      <c r="I33" s="54">
        <f t="shared" si="1"/>
        <v>24.725155880870265</v>
      </c>
    </row>
    <row r="34" spans="1:15" ht="24.75" thickBot="1" x14ac:dyDescent="0.25">
      <c r="A34" s="61" t="s">
        <v>15</v>
      </c>
      <c r="B34" s="52">
        <f>'2.แบบประเมิน'!B34*0</f>
        <v>0</v>
      </c>
      <c r="C34" s="52">
        <f>'2.แบบประเมิน'!C34*1</f>
        <v>3</v>
      </c>
      <c r="D34" s="52">
        <f>'2.แบบประเมิน'!D34*2</f>
        <v>28</v>
      </c>
      <c r="E34" s="52">
        <f>'2.แบบประเมิน'!E34*3</f>
        <v>9</v>
      </c>
      <c r="F34" s="34">
        <f>'2.แบบประเมิน'!F34</f>
        <v>20</v>
      </c>
      <c r="G34" s="118"/>
      <c r="H34" s="54">
        <f t="shared" si="0"/>
        <v>2</v>
      </c>
      <c r="I34" s="54">
        <f t="shared" si="1"/>
        <v>12.569805089976535</v>
      </c>
    </row>
    <row r="35" spans="1:15" ht="24.75" thickBot="1" x14ac:dyDescent="0.25">
      <c r="A35" s="62" t="s">
        <v>76</v>
      </c>
      <c r="B35" s="52">
        <f>'2.แบบประเมิน'!B35*0</f>
        <v>0</v>
      </c>
      <c r="C35" s="52">
        <f>'2.แบบประเมิน'!C35*1</f>
        <v>2</v>
      </c>
      <c r="D35" s="52">
        <f>'2.แบบประเมิน'!D35*2</f>
        <v>20</v>
      </c>
      <c r="E35" s="52">
        <f>'2.แบบประเมิน'!E35*3</f>
        <v>24</v>
      </c>
      <c r="F35" s="34">
        <f>'2.แบบประเมิน'!F35</f>
        <v>20</v>
      </c>
      <c r="G35" s="55"/>
      <c r="H35" s="54">
        <f t="shared" si="0"/>
        <v>2.2999999999999998</v>
      </c>
      <c r="I35" s="54">
        <f t="shared" si="1"/>
        <v>12.261049438499681</v>
      </c>
    </row>
    <row r="36" spans="1:15" ht="24.75" thickBot="1" x14ac:dyDescent="0.25">
      <c r="A36" s="60" t="s">
        <v>77</v>
      </c>
      <c r="B36" s="52">
        <f>'2.แบบประเมิน'!B36*0</f>
        <v>0</v>
      </c>
      <c r="C36" s="52">
        <f>'2.แบบประเมิน'!C36*1</f>
        <v>0</v>
      </c>
      <c r="D36" s="52">
        <f>'2.แบบประเมิน'!D36*2</f>
        <v>4</v>
      </c>
      <c r="E36" s="52">
        <f>'2.แบบประเมิน'!E36*3</f>
        <v>54</v>
      </c>
      <c r="F36" s="34">
        <f>'2.แบบประเมิน'!F36</f>
        <v>20</v>
      </c>
      <c r="G36" s="6"/>
      <c r="H36" s="54">
        <f>SUM(C36:E36)/F36</f>
        <v>2.9</v>
      </c>
      <c r="I36" s="54">
        <f t="shared" si="1"/>
        <v>26.40075756488817</v>
      </c>
    </row>
    <row r="37" spans="1:15" ht="24.75" thickBot="1" x14ac:dyDescent="0.25">
      <c r="A37" s="46" t="s">
        <v>16</v>
      </c>
      <c r="B37" s="52">
        <f>'2.แบบประเมิน'!B37*3</f>
        <v>27</v>
      </c>
      <c r="C37" s="52">
        <f>'2.แบบประเมิน'!C37*2</f>
        <v>22</v>
      </c>
      <c r="D37" s="52">
        <f>'2.แบบประเมิน'!D37*1</f>
        <v>0</v>
      </c>
      <c r="E37" s="52">
        <f>'2.แบบประเมิน'!E37*0</f>
        <v>0</v>
      </c>
      <c r="F37" s="34">
        <f>'2.แบบประเมิน'!F37</f>
        <v>20</v>
      </c>
      <c r="G37" s="6"/>
      <c r="H37" s="54">
        <f t="shared" si="0"/>
        <v>2.4500000000000002</v>
      </c>
      <c r="I37" s="54">
        <f t="shared" si="1"/>
        <v>14.291605927956452</v>
      </c>
    </row>
    <row r="38" spans="1:15" ht="24.75" thickBot="1" x14ac:dyDescent="0.25">
      <c r="A38" s="46" t="s">
        <v>17</v>
      </c>
      <c r="B38" s="52">
        <f>'2.แบบประเมิน'!B38*3</f>
        <v>45</v>
      </c>
      <c r="C38" s="52">
        <f>'2.แบบประเมิน'!C38*2</f>
        <v>8</v>
      </c>
      <c r="D38" s="52">
        <f>'2.แบบประเมิน'!D38*1</f>
        <v>1</v>
      </c>
      <c r="E38" s="52">
        <f>'2.แบบประเมิน'!E38*0</f>
        <v>0</v>
      </c>
      <c r="F38" s="34">
        <f>'2.แบบประเมิน'!F38</f>
        <v>20</v>
      </c>
      <c r="G38" s="6"/>
      <c r="H38" s="54">
        <f t="shared" si="0"/>
        <v>2.7</v>
      </c>
      <c r="I38" s="54">
        <f t="shared" si="1"/>
        <v>21.299452262127932</v>
      </c>
    </row>
    <row r="39" spans="1:15" ht="24.75" thickBot="1" x14ac:dyDescent="0.25">
      <c r="A39" s="46" t="s">
        <v>18</v>
      </c>
      <c r="B39" s="52">
        <f>'2.แบบประเมิน'!B39*3</f>
        <v>12</v>
      </c>
      <c r="C39" s="52">
        <f>'2.แบบประเมิน'!C39*2</f>
        <v>16</v>
      </c>
      <c r="D39" s="52">
        <f>'2.แบบประเมิน'!D39*1</f>
        <v>5</v>
      </c>
      <c r="E39" s="52">
        <f>'2.แบบประเมิน'!E39*0</f>
        <v>0</v>
      </c>
      <c r="F39" s="34">
        <f>'2.แบบประเมิน'!F39</f>
        <v>20</v>
      </c>
      <c r="G39" s="6"/>
      <c r="H39" s="54">
        <f t="shared" si="0"/>
        <v>1.65</v>
      </c>
      <c r="I39" s="54">
        <f t="shared" si="1"/>
        <v>7.1355915428692152</v>
      </c>
    </row>
    <row r="40" spans="1:15" ht="24.75" thickBot="1" x14ac:dyDescent="0.25">
      <c r="A40" s="46" t="s">
        <v>19</v>
      </c>
      <c r="B40" s="52">
        <f>'2.แบบประเมิน'!B40*3</f>
        <v>36</v>
      </c>
      <c r="C40" s="52">
        <f>'2.แบบประเมิน'!C40*2</f>
        <v>14</v>
      </c>
      <c r="D40" s="52">
        <f>'2.แบบประเมิน'!D40*1</f>
        <v>1</v>
      </c>
      <c r="E40" s="52">
        <f>'2.แบบประเมิน'!E40*0</f>
        <v>0</v>
      </c>
      <c r="F40" s="34">
        <f>'2.แบบประเมิน'!F40</f>
        <v>20</v>
      </c>
      <c r="G40" s="117"/>
      <c r="H40" s="54">
        <f t="shared" si="0"/>
        <v>2.5499999999999998</v>
      </c>
      <c r="I40" s="54">
        <f t="shared" si="1"/>
        <v>16.760568804985905</v>
      </c>
    </row>
    <row r="41" spans="1:15" ht="24.75" thickBot="1" x14ac:dyDescent="0.25">
      <c r="A41" s="46" t="s">
        <v>20</v>
      </c>
      <c r="B41" s="52">
        <f>'2.แบบประเมิน'!B41*3</f>
        <v>42</v>
      </c>
      <c r="C41" s="52">
        <f>'2.แบบประเมิน'!C41*2</f>
        <v>12</v>
      </c>
      <c r="D41" s="52">
        <f>'2.แบบประเมิน'!D41*1</f>
        <v>0</v>
      </c>
      <c r="E41" s="52">
        <f>'2.แบบประเมิน'!E41*0</f>
        <v>0</v>
      </c>
      <c r="F41" s="34">
        <f>'2.แบบประเมิน'!F41</f>
        <v>20</v>
      </c>
      <c r="G41" s="118"/>
      <c r="H41" s="54">
        <f t="shared" si="0"/>
        <v>2.7</v>
      </c>
      <c r="I41" s="54">
        <f t="shared" si="1"/>
        <v>19.824227601599009</v>
      </c>
    </row>
    <row r="42" spans="1:15" ht="24.75" thickBot="1" x14ac:dyDescent="0.25">
      <c r="A42" s="46" t="s">
        <v>78</v>
      </c>
      <c r="B42" s="52">
        <f>'2.แบบประเมิน'!B42*3</f>
        <v>42</v>
      </c>
      <c r="C42" s="52">
        <f>'2.แบบประเมิน'!C42*2</f>
        <v>10</v>
      </c>
      <c r="D42" s="52">
        <f>'2.แบบประเมิน'!D42*1</f>
        <v>1</v>
      </c>
      <c r="E42" s="52">
        <f>'2.แบบประเมิน'!E42*0</f>
        <v>0</v>
      </c>
      <c r="F42" s="34">
        <f>'2.แบบประเมิน'!F42</f>
        <v>20</v>
      </c>
      <c r="G42" s="6"/>
      <c r="H42" s="54">
        <f t="shared" si="0"/>
        <v>2.65</v>
      </c>
      <c r="I42" s="54">
        <f t="shared" si="1"/>
        <v>19.687136240025701</v>
      </c>
    </row>
    <row r="43" spans="1:15" ht="24.75" thickBot="1" x14ac:dyDescent="0.25">
      <c r="A43" s="46" t="s">
        <v>79</v>
      </c>
      <c r="B43" s="52">
        <f>'2.แบบประเมิน'!B43*3</f>
        <v>24</v>
      </c>
      <c r="C43" s="52">
        <f>'2.แบบประเมิน'!C43*2</f>
        <v>18</v>
      </c>
      <c r="D43" s="52">
        <f>'2.แบบประเมิน'!D43*1</f>
        <v>3</v>
      </c>
      <c r="E43" s="52">
        <f>'2.แบบประเมิน'!E43*0</f>
        <v>0</v>
      </c>
      <c r="F43" s="34">
        <f>'2.แบบประเมิน'!F43</f>
        <v>20</v>
      </c>
      <c r="G43" s="38"/>
      <c r="H43" s="54">
        <f t="shared" si="0"/>
        <v>2.25</v>
      </c>
      <c r="I43" s="54">
        <f t="shared" si="1"/>
        <v>11.586630226256467</v>
      </c>
      <c r="O43" s="53"/>
    </row>
    <row r="44" spans="1:15" ht="24.75" thickBot="1" x14ac:dyDescent="0.25">
      <c r="A44" s="60" t="s">
        <v>80</v>
      </c>
      <c r="B44" s="52">
        <f>'2.แบบประเมิน'!B44*0</f>
        <v>0</v>
      </c>
      <c r="C44" s="52">
        <f>'2.แบบประเมิน'!C44*1</f>
        <v>0</v>
      </c>
      <c r="D44" s="52">
        <f>'2.แบบประเมิน'!D44*2</f>
        <v>10</v>
      </c>
      <c r="E44" s="52">
        <f>'2.แบบประเมิน'!E44*3</f>
        <v>42</v>
      </c>
      <c r="F44" s="34">
        <f>'2.แบบประเมิน'!F44</f>
        <v>20</v>
      </c>
      <c r="G44" s="6"/>
      <c r="H44" s="54">
        <f t="shared" si="0"/>
        <v>2.6</v>
      </c>
      <c r="I44" s="54">
        <f t="shared" si="1"/>
        <v>19.899748742132399</v>
      </c>
    </row>
    <row r="45" spans="1:15" ht="24.75" thickBot="1" x14ac:dyDescent="0.25">
      <c r="A45" s="60" t="s">
        <v>21</v>
      </c>
      <c r="B45" s="52">
        <f>'2.แบบประเมิน'!B45*0</f>
        <v>0</v>
      </c>
      <c r="C45" s="52">
        <f>'2.แบบประเมิน'!C45*1</f>
        <v>0</v>
      </c>
      <c r="D45" s="52">
        <f>'2.แบบประเมิน'!D45*2</f>
        <v>2</v>
      </c>
      <c r="E45" s="52">
        <f>'2.แบบประเมิน'!E45*3</f>
        <v>57</v>
      </c>
      <c r="F45" s="34">
        <f>'2.แบบประเมิน'!F45</f>
        <v>20</v>
      </c>
      <c r="G45" s="6"/>
      <c r="H45" s="54">
        <f t="shared" si="0"/>
        <v>2.95</v>
      </c>
      <c r="I45" s="54">
        <f t="shared" si="1"/>
        <v>28.182441342083905</v>
      </c>
    </row>
    <row r="46" spans="1:15" ht="24.75" thickBot="1" x14ac:dyDescent="0.25">
      <c r="A46" s="60" t="s">
        <v>22</v>
      </c>
      <c r="B46" s="52">
        <f>'2.แบบประเมิน'!B46*0</f>
        <v>0</v>
      </c>
      <c r="C46" s="52">
        <f>'2.แบบประเมิน'!C46*1</f>
        <v>0</v>
      </c>
      <c r="D46" s="52">
        <f>'2.แบบประเมิน'!D46*2</f>
        <v>8</v>
      </c>
      <c r="E46" s="52">
        <f>'2.แบบประเมิน'!E46*3</f>
        <v>48</v>
      </c>
      <c r="F46" s="34">
        <f>'2.แบบประเมิน'!F46</f>
        <v>20</v>
      </c>
      <c r="G46" s="6"/>
      <c r="H46" s="54">
        <f t="shared" si="0"/>
        <v>2.8</v>
      </c>
      <c r="I46" s="54">
        <f t="shared" si="1"/>
        <v>22.978250586152114</v>
      </c>
    </row>
    <row r="47" spans="1:15" ht="24.75" thickBot="1" x14ac:dyDescent="0.25">
      <c r="A47" s="46" t="s">
        <v>23</v>
      </c>
      <c r="B47" s="52">
        <f>'2.แบบประเมิน'!B47*3</f>
        <v>27</v>
      </c>
      <c r="C47" s="52">
        <f>'2.แบบประเมิน'!C47*2</f>
        <v>14</v>
      </c>
      <c r="D47" s="52">
        <f>'2.แบบประเมิน'!D47*1</f>
        <v>4</v>
      </c>
      <c r="E47" s="52">
        <f>'2.แบบประเมิน'!E47*0</f>
        <v>0</v>
      </c>
      <c r="F47" s="34">
        <f>'2.แบบประเมิน'!F47</f>
        <v>20</v>
      </c>
      <c r="G47" s="6"/>
      <c r="H47" s="54">
        <f t="shared" si="0"/>
        <v>2.25</v>
      </c>
      <c r="I47" s="54">
        <f t="shared" si="1"/>
        <v>12.038133853162901</v>
      </c>
    </row>
    <row r="48" spans="1:15" ht="24.75" thickBot="1" x14ac:dyDescent="0.25">
      <c r="A48" s="46" t="s">
        <v>24</v>
      </c>
      <c r="B48" s="52">
        <f>'2.แบบประเมิน'!B48*3</f>
        <v>39</v>
      </c>
      <c r="C48" s="52">
        <f>'2.แบบประเมิน'!C48*2</f>
        <v>14</v>
      </c>
      <c r="D48" s="52">
        <f>'2.แบบประเมิน'!D48*1</f>
        <v>0</v>
      </c>
      <c r="E48" s="52">
        <f>'2.แบบประเมิน'!E48*0</f>
        <v>0</v>
      </c>
      <c r="F48" s="34">
        <f>'2.แบบประเมิน'!F48</f>
        <v>20</v>
      </c>
      <c r="G48" s="117"/>
      <c r="H48" s="54">
        <f t="shared" si="0"/>
        <v>2.65</v>
      </c>
      <c r="I48" s="54">
        <f t="shared" si="1"/>
        <v>18.39157415774952</v>
      </c>
    </row>
    <row r="49" spans="1:15" ht="24.75" thickBot="1" x14ac:dyDescent="0.25">
      <c r="A49" s="46" t="s">
        <v>25</v>
      </c>
      <c r="B49" s="52">
        <f>'2.แบบประเมิน'!B49*3</f>
        <v>3</v>
      </c>
      <c r="C49" s="52">
        <f>'2.แบบประเมิน'!C49*2</f>
        <v>2</v>
      </c>
      <c r="D49" s="52">
        <f>'2.แบบประเมิน'!D49*1</f>
        <v>3</v>
      </c>
      <c r="E49" s="52">
        <f>'2.แบบประเมิน'!E49*0</f>
        <v>0</v>
      </c>
      <c r="F49" s="34">
        <f>'2.แบบประเมิน'!F49</f>
        <v>20</v>
      </c>
      <c r="G49" s="118"/>
      <c r="H49" s="54">
        <f t="shared" si="0"/>
        <v>0.4</v>
      </c>
      <c r="I49" s="54">
        <f t="shared" si="1"/>
        <v>1.4142135623730951</v>
      </c>
      <c r="M49" s="33"/>
      <c r="N49" s="53"/>
      <c r="O49" s="53"/>
    </row>
    <row r="50" spans="1:15" ht="24.75" thickBot="1" x14ac:dyDescent="0.25">
      <c r="A50" s="46" t="s">
        <v>81</v>
      </c>
      <c r="B50" s="52">
        <f>'2.แบบประเมิน'!B50*3</f>
        <v>30</v>
      </c>
      <c r="C50" s="52">
        <f>'2.แบบประเมิน'!C50*2</f>
        <v>18</v>
      </c>
      <c r="D50" s="52">
        <f>'2.แบบประเมิน'!D50*1</f>
        <v>1</v>
      </c>
      <c r="E50" s="52">
        <f>'2.แบบประเมิน'!E50*0</f>
        <v>0</v>
      </c>
      <c r="F50" s="34">
        <f>'2.แบบประเมิน'!F50</f>
        <v>20</v>
      </c>
      <c r="G50" s="6"/>
      <c r="H50" s="54">
        <f t="shared" si="0"/>
        <v>2.4500000000000002</v>
      </c>
      <c r="I50" s="54">
        <f t="shared" si="1"/>
        <v>14.430869689661812</v>
      </c>
    </row>
    <row r="51" spans="1:15" ht="24.75" thickBot="1" x14ac:dyDescent="0.25">
      <c r="A51" s="46" t="s">
        <v>82</v>
      </c>
      <c r="B51" s="52">
        <f>'2.แบบประเมิน'!B51*3</f>
        <v>33</v>
      </c>
      <c r="C51" s="52">
        <f>'2.แบบประเมิน'!C51*2</f>
        <v>14</v>
      </c>
      <c r="D51" s="52">
        <f>'2.แบบประเมิน'!D51*1</f>
        <v>2</v>
      </c>
      <c r="E51" s="52">
        <f>'2.แบบประเมิน'!E51*0</f>
        <v>0</v>
      </c>
      <c r="F51" s="34">
        <f>'2.แบบประเมิน'!F51</f>
        <v>20</v>
      </c>
      <c r="G51" s="6"/>
      <c r="H51" s="54">
        <f t="shared" si="0"/>
        <v>2.4500000000000002</v>
      </c>
      <c r="I51" s="54">
        <f t="shared" si="1"/>
        <v>15.152007567755943</v>
      </c>
    </row>
    <row r="52" spans="1:15" ht="24.75" thickBot="1" x14ac:dyDescent="0.25">
      <c r="A52" s="60" t="s">
        <v>26</v>
      </c>
      <c r="B52" s="52">
        <f>'2.แบบประเมิน'!B52*0</f>
        <v>0</v>
      </c>
      <c r="C52" s="52">
        <f>'2.แบบประเมิน'!C52*1</f>
        <v>0</v>
      </c>
      <c r="D52" s="52">
        <f>'2.แบบประเมิน'!D52*2</f>
        <v>10</v>
      </c>
      <c r="E52" s="52">
        <f>'2.แบบประเมิน'!E52*3</f>
        <v>39</v>
      </c>
      <c r="F52" s="34">
        <f>'2.แบบประเมิน'!F52</f>
        <v>20</v>
      </c>
      <c r="G52" s="6"/>
      <c r="H52" s="54">
        <f t="shared" si="0"/>
        <v>2.4500000000000002</v>
      </c>
      <c r="I52" s="54">
        <f t="shared" si="1"/>
        <v>18.445866745696716</v>
      </c>
    </row>
    <row r="53" spans="1:15" ht="24.75" thickBot="1" x14ac:dyDescent="0.25">
      <c r="A53" s="60" t="s">
        <v>27</v>
      </c>
      <c r="B53" s="52">
        <f>'2.แบบประเมิน'!B53*0</f>
        <v>0</v>
      </c>
      <c r="C53" s="52">
        <f>'2.แบบประเมิน'!C53*1</f>
        <v>0</v>
      </c>
      <c r="D53" s="52">
        <f>'2.แบบประเมิน'!D53*2</f>
        <v>14</v>
      </c>
      <c r="E53" s="52">
        <f>'2.แบบประเมิน'!E53*3</f>
        <v>36</v>
      </c>
      <c r="F53" s="34">
        <f>'2.แบบประเมิน'!F53</f>
        <v>20</v>
      </c>
      <c r="G53" s="117"/>
      <c r="H53" s="54">
        <f t="shared" si="0"/>
        <v>2.5</v>
      </c>
      <c r="I53" s="54">
        <f t="shared" si="1"/>
        <v>17</v>
      </c>
    </row>
    <row r="54" spans="1:15" ht="24.75" thickBot="1" x14ac:dyDescent="0.25">
      <c r="A54" s="60" t="s">
        <v>28</v>
      </c>
      <c r="B54" s="52">
        <f>'2.แบบประเมิน'!B54*0</f>
        <v>0</v>
      </c>
      <c r="C54" s="52">
        <f>'2.แบบประเมิน'!C54*1</f>
        <v>2</v>
      </c>
      <c r="D54" s="52">
        <f>'2.แบบประเมิน'!D54*2</f>
        <v>16</v>
      </c>
      <c r="E54" s="52">
        <f>'2.แบบประเมิน'!E54*3</f>
        <v>27</v>
      </c>
      <c r="F54" s="34">
        <f>'2.แบบประเมิน'!F54</f>
        <v>20</v>
      </c>
      <c r="G54" s="118"/>
      <c r="H54" s="54">
        <f t="shared" si="0"/>
        <v>2.25</v>
      </c>
      <c r="I54" s="54">
        <f t="shared" si="1"/>
        <v>12.685293322058685</v>
      </c>
    </row>
    <row r="55" spans="1:15" ht="24.75" thickBot="1" x14ac:dyDescent="0.25">
      <c r="A55" s="46" t="s">
        <v>29</v>
      </c>
      <c r="B55" s="52">
        <f>'2.แบบประเมิน'!B55*3</f>
        <v>39</v>
      </c>
      <c r="C55" s="52">
        <f>'2.แบบประเมิน'!C55*2</f>
        <v>12</v>
      </c>
      <c r="D55" s="52">
        <f>'2.แบบประเมิน'!D55*1</f>
        <v>1</v>
      </c>
      <c r="E55" s="52">
        <f>'2.แบบประเมิน'!E55*0</f>
        <v>0</v>
      </c>
      <c r="F55" s="34">
        <f>'2.แบบประเมิน'!F55</f>
        <v>20</v>
      </c>
      <c r="G55" s="117"/>
      <c r="H55" s="54">
        <f t="shared" si="0"/>
        <v>2.6</v>
      </c>
      <c r="I55" s="54">
        <f t="shared" si="1"/>
        <v>18.165902124584949</v>
      </c>
    </row>
    <row r="56" spans="1:15" ht="24.75" thickBot="1" x14ac:dyDescent="0.25">
      <c r="A56" s="46" t="s">
        <v>30</v>
      </c>
      <c r="B56" s="52">
        <f>'2.แบบประเมิน'!B56*3</f>
        <v>42</v>
      </c>
      <c r="C56" s="52">
        <f>'2.แบบประเมิน'!C56*2</f>
        <v>10</v>
      </c>
      <c r="D56" s="52">
        <f>'2.แบบประเมิน'!D56*1</f>
        <v>1</v>
      </c>
      <c r="E56" s="52">
        <f>'2.แบบประเมิน'!E56*0</f>
        <v>0</v>
      </c>
      <c r="F56" s="34">
        <f>'2.แบบประเมิน'!F56</f>
        <v>20</v>
      </c>
      <c r="G56" s="118"/>
      <c r="H56" s="54">
        <f t="shared" si="0"/>
        <v>2.65</v>
      </c>
      <c r="I56" s="54">
        <f t="shared" si="1"/>
        <v>19.687136240025701</v>
      </c>
    </row>
    <row r="57" spans="1:15" ht="24.75" thickBot="1" x14ac:dyDescent="0.25">
      <c r="A57" s="46" t="s">
        <v>83</v>
      </c>
      <c r="B57" s="52">
        <f>'2.แบบประเมิน'!B57*3</f>
        <v>33</v>
      </c>
      <c r="C57" s="52">
        <f>'2.แบบประเมิน'!C57*2</f>
        <v>14</v>
      </c>
      <c r="D57" s="52">
        <f>'2.แบบประเมิน'!D57*1</f>
        <v>2</v>
      </c>
      <c r="E57" s="52">
        <f>'2.แบบประเมิน'!E57*0</f>
        <v>0</v>
      </c>
      <c r="F57" s="34">
        <f>'2.แบบประเมิน'!F57</f>
        <v>20</v>
      </c>
      <c r="G57" s="6"/>
      <c r="H57" s="54">
        <f t="shared" si="0"/>
        <v>2.4500000000000002</v>
      </c>
      <c r="I57" s="54">
        <f t="shared" si="1"/>
        <v>15.152007567755943</v>
      </c>
    </row>
    <row r="58" spans="1:15" ht="24.75" thickBot="1" x14ac:dyDescent="0.25">
      <c r="A58" s="46" t="s">
        <v>84</v>
      </c>
      <c r="B58" s="52">
        <f>'2.แบบประเมิน'!B58*3</f>
        <v>39</v>
      </c>
      <c r="C58" s="52">
        <f>'2.แบบประเมิน'!C58*2</f>
        <v>14</v>
      </c>
      <c r="D58" s="52">
        <f>'2.แบบประเมิน'!D58*1</f>
        <v>0</v>
      </c>
      <c r="E58" s="52">
        <f>'2.แบบประเมิน'!E58*0</f>
        <v>0</v>
      </c>
      <c r="F58" s="34">
        <f>'2.แบบประเมิน'!F58</f>
        <v>20</v>
      </c>
      <c r="H58" s="54">
        <f t="shared" si="0"/>
        <v>2.65</v>
      </c>
      <c r="I58" s="54">
        <f t="shared" si="1"/>
        <v>18.39157415774952</v>
      </c>
    </row>
    <row r="59" spans="1:15" ht="24.75" thickBot="1" x14ac:dyDescent="0.25">
      <c r="A59" s="46" t="s">
        <v>31</v>
      </c>
      <c r="B59" s="52">
        <f>'2.แบบประเมิน'!B59*3</f>
        <v>42</v>
      </c>
      <c r="C59" s="52">
        <f>'2.แบบประเมิน'!C59*2</f>
        <v>12</v>
      </c>
      <c r="D59" s="52">
        <f>'2.แบบประเมิน'!D59*1</f>
        <v>0</v>
      </c>
      <c r="E59" s="52">
        <f>'2.แบบประเมิน'!E59*0</f>
        <v>0</v>
      </c>
      <c r="F59" s="34">
        <f>'2.แบบประเมิน'!F59</f>
        <v>20</v>
      </c>
      <c r="G59" s="56"/>
      <c r="H59" s="54">
        <f t="shared" si="0"/>
        <v>2.7</v>
      </c>
      <c r="I59" s="54">
        <f t="shared" si="1"/>
        <v>19.824227601599009</v>
      </c>
    </row>
    <row r="60" spans="1:15" x14ac:dyDescent="0.2">
      <c r="I60" s="53"/>
    </row>
    <row r="61" spans="1:15" x14ac:dyDescent="0.2">
      <c r="N61" s="53"/>
      <c r="O61" s="53"/>
    </row>
    <row r="62" spans="1:15" x14ac:dyDescent="0.2">
      <c r="I62" s="53"/>
    </row>
    <row r="63" spans="1:15" x14ac:dyDescent="0.2">
      <c r="N63" s="53"/>
      <c r="O63" s="53"/>
    </row>
  </sheetData>
  <mergeCells count="17">
    <mergeCell ref="A3:I3"/>
    <mergeCell ref="A2:I2"/>
    <mergeCell ref="A1:I1"/>
    <mergeCell ref="A5:I5"/>
    <mergeCell ref="A6:I6"/>
    <mergeCell ref="G26:G27"/>
    <mergeCell ref="G33:G34"/>
    <mergeCell ref="G48:G49"/>
    <mergeCell ref="G53:G54"/>
    <mergeCell ref="G55:G56"/>
    <mergeCell ref="G40:G41"/>
    <mergeCell ref="G8:G9"/>
    <mergeCell ref="I8:I9"/>
    <mergeCell ref="A8:A9"/>
    <mergeCell ref="B8:E8"/>
    <mergeCell ref="F8:F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DFA-69D3-4877-BDEC-CFD34D9C12F9}">
  <dimension ref="A1:D14"/>
  <sheetViews>
    <sheetView workbookViewId="0">
      <selection activeCell="B19" sqref="B19"/>
    </sheetView>
  </sheetViews>
  <sheetFormatPr defaultRowHeight="14.25" x14ac:dyDescent="0.2"/>
  <cols>
    <col min="1" max="1" width="65" bestFit="1" customWidth="1"/>
    <col min="4" max="4" width="12.125" bestFit="1" customWidth="1"/>
  </cols>
  <sheetData>
    <row r="1" spans="1:4" ht="27.75" x14ac:dyDescent="0.65">
      <c r="A1" s="63" t="s">
        <v>94</v>
      </c>
    </row>
    <row r="2" spans="1:4" ht="15" thickBot="1" x14ac:dyDescent="0.25"/>
    <row r="3" spans="1:4" ht="24.75" thickBot="1" x14ac:dyDescent="0.6">
      <c r="A3" s="69" t="str">
        <f>Mean!A8</f>
        <v>ประเด็นคำถาม</v>
      </c>
      <c r="B3" s="54"/>
      <c r="C3" s="69" t="s">
        <v>60</v>
      </c>
      <c r="D3" s="64" t="s">
        <v>3</v>
      </c>
    </row>
    <row r="4" spans="1:4" ht="24.75" thickBot="1" x14ac:dyDescent="0.6">
      <c r="A4" s="48" t="s">
        <v>69</v>
      </c>
      <c r="B4" s="54">
        <f>Mean!$H$10</f>
        <v>2.35</v>
      </c>
      <c r="C4" s="73">
        <f>Mean!$I$10</f>
        <v>13.573871960498227</v>
      </c>
      <c r="D4" s="67" t="str">
        <f>IF(B4&gt;=2.5,"ประจำ",IF(B4&gt;=1.5,"ส่วนใหญ่",IF(B4&gt;=0.5,"ส่วนน้อย",IF(B4&lt;0.5,"ไม่เคย"))))</f>
        <v>ส่วนใหญ่</v>
      </c>
    </row>
    <row r="5" spans="1:4" ht="24.75" thickBot="1" x14ac:dyDescent="0.6">
      <c r="A5" s="65" t="s">
        <v>64</v>
      </c>
      <c r="B5" s="54">
        <f>Mean!$H$15</f>
        <v>2.5499999999999998</v>
      </c>
      <c r="C5" s="73">
        <f>Mean!$I$15</f>
        <v>18.39157415774952</v>
      </c>
      <c r="D5" s="67" t="str">
        <f t="shared" ref="D5:D14" si="0">IF(B5&gt;=2.5,"ประจำ",IF(B5&gt;=1.5,"ส่วนใหญ่",IF(B5&gt;=0.5,"ส่วนน้อย",IF(B5&lt;0.5,"ไม่เคย"))))</f>
        <v>ประจำ</v>
      </c>
    </row>
    <row r="6" spans="1:4" ht="24.75" thickBot="1" x14ac:dyDescent="0.6">
      <c r="A6" s="46" t="s">
        <v>70</v>
      </c>
      <c r="B6" s="54">
        <f>Mean!$H$19</f>
        <v>2.35</v>
      </c>
      <c r="C6" s="73">
        <f>Mean!$I$19</f>
        <v>13.022416570411705</v>
      </c>
      <c r="D6" s="67" t="str">
        <f t="shared" si="0"/>
        <v>ส่วนใหญ่</v>
      </c>
    </row>
    <row r="7" spans="1:4" ht="24.75" thickBot="1" x14ac:dyDescent="0.6">
      <c r="A7" s="46" t="s">
        <v>8</v>
      </c>
      <c r="B7" s="54">
        <f>Mean!$H$24</f>
        <v>2.25</v>
      </c>
      <c r="C7" s="73">
        <f>Mean!$I$24</f>
        <v>14.032699906527847</v>
      </c>
      <c r="D7" s="67" t="str">
        <f t="shared" si="0"/>
        <v>ส่วนใหญ่</v>
      </c>
    </row>
    <row r="8" spans="1:4" ht="24.75" thickBot="1" x14ac:dyDescent="0.6">
      <c r="A8" s="46" t="s">
        <v>12</v>
      </c>
      <c r="B8" s="54">
        <f>Mean!H29</f>
        <v>2.1</v>
      </c>
      <c r="C8" s="73">
        <f>Mean!I29</f>
        <v>12.793227374930325</v>
      </c>
      <c r="D8" s="67" t="str">
        <f t="shared" si="0"/>
        <v>ส่วนใหญ่</v>
      </c>
    </row>
    <row r="9" spans="1:4" ht="24.75" thickBot="1" x14ac:dyDescent="0.6">
      <c r="A9" s="60" t="s">
        <v>15</v>
      </c>
      <c r="B9" s="54">
        <f>Mean!H34</f>
        <v>2</v>
      </c>
      <c r="C9" s="73">
        <f>Mean!I34</f>
        <v>12.569805089976535</v>
      </c>
      <c r="D9" s="67" t="str">
        <f t="shared" si="0"/>
        <v>ส่วนใหญ่</v>
      </c>
    </row>
    <row r="10" spans="1:4" ht="24.75" thickBot="1" x14ac:dyDescent="0.6">
      <c r="A10" s="46" t="s">
        <v>18</v>
      </c>
      <c r="B10" s="54">
        <f>Mean!H39</f>
        <v>1.65</v>
      </c>
      <c r="C10" s="73">
        <f>Mean!I39</f>
        <v>7.1355915428692152</v>
      </c>
      <c r="D10" s="67" t="str">
        <f t="shared" si="0"/>
        <v>ส่วนใหญ่</v>
      </c>
    </row>
    <row r="11" spans="1:4" ht="24.75" thickBot="1" x14ac:dyDescent="0.6">
      <c r="A11" s="46" t="s">
        <v>19</v>
      </c>
      <c r="B11" s="54">
        <f>Mean!H40</f>
        <v>2.5499999999999998</v>
      </c>
      <c r="C11" s="73">
        <f>Mean!I40</f>
        <v>16.760568804985905</v>
      </c>
      <c r="D11" s="67" t="str">
        <f t="shared" si="0"/>
        <v>ประจำ</v>
      </c>
    </row>
    <row r="12" spans="1:4" ht="24.75" thickBot="1" x14ac:dyDescent="0.6">
      <c r="A12" s="46" t="s">
        <v>25</v>
      </c>
      <c r="B12" s="54">
        <f>Mean!H49</f>
        <v>0.4</v>
      </c>
      <c r="C12" s="73">
        <f>Mean!I49</f>
        <v>1.4142135623730951</v>
      </c>
      <c r="D12" s="67" t="str">
        <f t="shared" si="0"/>
        <v>ไม่เคย</v>
      </c>
    </row>
    <row r="13" spans="1:4" ht="24.75" thickBot="1" x14ac:dyDescent="0.6">
      <c r="A13" s="46" t="s">
        <v>81</v>
      </c>
      <c r="B13" s="54">
        <f>Mean!H50</f>
        <v>2.4500000000000002</v>
      </c>
      <c r="C13" s="73">
        <f>Mean!I50</f>
        <v>14.430869689661812</v>
      </c>
      <c r="D13" s="67" t="str">
        <f t="shared" si="0"/>
        <v>ส่วนใหญ่</v>
      </c>
    </row>
    <row r="14" spans="1:4" ht="24.75" thickBot="1" x14ac:dyDescent="0.6">
      <c r="A14" s="66" t="s">
        <v>43</v>
      </c>
      <c r="B14" s="54">
        <f>SUM(B4:B13)/10</f>
        <v>2.0649999999999999</v>
      </c>
      <c r="C14" s="54">
        <f>STDEV(C4:C13)</f>
        <v>4.8540068530291949</v>
      </c>
      <c r="D14" s="67" t="str">
        <f t="shared" si="0"/>
        <v>ส่วนใหญ่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E883-B9D2-42A1-AEFC-2DEADDFF064C}">
  <dimension ref="A1:D14"/>
  <sheetViews>
    <sheetView topLeftCell="B1" workbookViewId="0">
      <selection activeCell="D14" sqref="B4:D14"/>
    </sheetView>
  </sheetViews>
  <sheetFormatPr defaultRowHeight="14.25" x14ac:dyDescent="0.2"/>
  <cols>
    <col min="1" max="1" width="67.375" bestFit="1" customWidth="1"/>
    <col min="4" max="4" width="12.125" bestFit="1" customWidth="1"/>
  </cols>
  <sheetData>
    <row r="1" spans="1:4" ht="27.75" x14ac:dyDescent="0.65">
      <c r="A1" s="63" t="s">
        <v>95</v>
      </c>
    </row>
    <row r="2" spans="1:4" ht="15" thickBot="1" x14ac:dyDescent="0.25"/>
    <row r="3" spans="1:4" ht="24.75" thickBot="1" x14ac:dyDescent="0.6">
      <c r="A3" s="69" t="s">
        <v>2</v>
      </c>
      <c r="B3" s="54"/>
      <c r="C3" s="69" t="s">
        <v>60</v>
      </c>
      <c r="D3" s="64" t="s">
        <v>3</v>
      </c>
    </row>
    <row r="4" spans="1:4" ht="24.75" thickBot="1" x14ac:dyDescent="0.6">
      <c r="A4" s="45" t="s">
        <v>85</v>
      </c>
      <c r="B4" s="54">
        <f>Mean!H11</f>
        <v>2.4</v>
      </c>
      <c r="C4" s="73">
        <f>Mean!I11</f>
        <v>13.589211407093005</v>
      </c>
      <c r="D4" s="67" t="str">
        <f>IF(B4&gt;=2.5,"ประจำ",IF(B4&gt;=1.5,"ส่วนใหญ่",IF(B4&gt;=0.5,"ส่วนน้อย",IF(B4&lt;0.5,"ไม่เคย"))))</f>
        <v>ส่วนใหญ่</v>
      </c>
    </row>
    <row r="5" spans="1:4" ht="21" customHeight="1" thickBot="1" x14ac:dyDescent="0.6">
      <c r="A5" s="59" t="s">
        <v>63</v>
      </c>
      <c r="B5" s="54">
        <f>Mean!H16</f>
        <v>1.8</v>
      </c>
      <c r="C5" s="73">
        <f>Mean!I16</f>
        <v>6.97614984548545</v>
      </c>
      <c r="D5" s="67" t="str">
        <f t="shared" ref="D5:D14" si="0">IF(B5&gt;=2.5,"ประจำ",IF(B5&gt;=1.5,"ส่วนใหญ่",IF(B5&gt;=0.5,"ส่วนน้อย",IF(B5&lt;0.5,"ไม่เคย"))))</f>
        <v>ส่วนใหญ่</v>
      </c>
    </row>
    <row r="6" spans="1:4" ht="22.5" customHeight="1" thickBot="1" x14ac:dyDescent="0.6">
      <c r="A6" s="46" t="s">
        <v>72</v>
      </c>
      <c r="B6" s="54">
        <f>Mean!H20</f>
        <v>2.15</v>
      </c>
      <c r="C6" s="73">
        <f>Mean!I20</f>
        <v>12.473304828045105</v>
      </c>
      <c r="D6" s="67" t="str">
        <f t="shared" si="0"/>
        <v>ส่วนใหญ่</v>
      </c>
    </row>
    <row r="7" spans="1:4" ht="21" customHeight="1" thickBot="1" x14ac:dyDescent="0.6">
      <c r="A7" s="60" t="s">
        <v>9</v>
      </c>
      <c r="B7" s="54">
        <f>Mean!H25</f>
        <v>1.55</v>
      </c>
      <c r="C7" s="73">
        <f>Mean!I25</f>
        <v>8.0156097709406993</v>
      </c>
      <c r="D7" s="67" t="str">
        <f t="shared" si="0"/>
        <v>ส่วนใหญ่</v>
      </c>
    </row>
    <row r="8" spans="1:4" ht="23.25" customHeight="1" thickBot="1" x14ac:dyDescent="0.6">
      <c r="A8" s="46" t="s">
        <v>74</v>
      </c>
      <c r="B8" s="54">
        <f>Mean!H30</f>
        <v>2.15</v>
      </c>
      <c r="C8" s="73">
        <f>Mean!I30</f>
        <v>12.148388096094616</v>
      </c>
      <c r="D8" s="67" t="str">
        <f t="shared" si="0"/>
        <v>ส่วนใหญ่</v>
      </c>
    </row>
    <row r="9" spans="1:4" ht="21" customHeight="1" thickBot="1" x14ac:dyDescent="0.6">
      <c r="A9" s="60" t="s">
        <v>76</v>
      </c>
      <c r="B9" s="54">
        <f>Mean!H35</f>
        <v>2.2999999999999998</v>
      </c>
      <c r="C9" s="73">
        <f>Mean!I35</f>
        <v>12.261049438499681</v>
      </c>
      <c r="D9" s="67" t="str">
        <f t="shared" si="0"/>
        <v>ส่วนใหญ่</v>
      </c>
    </row>
    <row r="10" spans="1:4" ht="21" customHeight="1" thickBot="1" x14ac:dyDescent="0.6">
      <c r="A10" s="46" t="s">
        <v>20</v>
      </c>
      <c r="B10" s="54">
        <f>Mean!H41</f>
        <v>2.7</v>
      </c>
      <c r="C10" s="73">
        <f>Mean!I41</f>
        <v>19.824227601599009</v>
      </c>
      <c r="D10" s="67" t="str">
        <f t="shared" si="0"/>
        <v>ประจำ</v>
      </c>
    </row>
    <row r="11" spans="1:4" ht="27" customHeight="1" thickBot="1" x14ac:dyDescent="0.6">
      <c r="A11" s="46" t="s">
        <v>78</v>
      </c>
      <c r="B11" s="54">
        <f>Mean!H42</f>
        <v>2.65</v>
      </c>
      <c r="C11" s="73">
        <f>Mean!I42</f>
        <v>19.687136240025701</v>
      </c>
      <c r="D11" s="67" t="str">
        <f t="shared" si="0"/>
        <v>ประจำ</v>
      </c>
    </row>
    <row r="12" spans="1:4" ht="22.5" customHeight="1" thickBot="1" x14ac:dyDescent="0.6">
      <c r="A12" s="46" t="s">
        <v>82</v>
      </c>
      <c r="B12" s="54">
        <f>Mean!H51</f>
        <v>2.4500000000000002</v>
      </c>
      <c r="C12" s="73">
        <f>Mean!I51</f>
        <v>15.152007567755943</v>
      </c>
      <c r="D12" s="67" t="str">
        <f t="shared" si="0"/>
        <v>ส่วนใหญ่</v>
      </c>
    </row>
    <row r="13" spans="1:4" ht="20.25" customHeight="1" thickBot="1" x14ac:dyDescent="0.6">
      <c r="A13" s="60" t="s">
        <v>26</v>
      </c>
      <c r="B13" s="54">
        <f>Mean!H52</f>
        <v>2.4500000000000002</v>
      </c>
      <c r="C13" s="73">
        <f>Mean!I52</f>
        <v>18.445866745696716</v>
      </c>
      <c r="D13" s="67" t="str">
        <f t="shared" si="0"/>
        <v>ส่วนใหญ่</v>
      </c>
    </row>
    <row r="14" spans="1:4" ht="24.75" thickBot="1" x14ac:dyDescent="0.6">
      <c r="A14" s="68" t="s">
        <v>43</v>
      </c>
      <c r="B14" s="72">
        <f>SUM(B4:B13)/10</f>
        <v>2.2599999999999993</v>
      </c>
      <c r="C14" s="78">
        <f>STDEV(C4:C13)</f>
        <v>4.4876832691147035</v>
      </c>
      <c r="D14" s="67" t="str">
        <f t="shared" si="0"/>
        <v>ส่วนใหญ่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4C72-D29B-4E15-B178-9D02F784B960}">
  <dimension ref="A1:D14"/>
  <sheetViews>
    <sheetView workbookViewId="0">
      <selection activeCell="F11" sqref="F11"/>
    </sheetView>
  </sheetViews>
  <sheetFormatPr defaultRowHeight="14.25" x14ac:dyDescent="0.2"/>
  <cols>
    <col min="1" max="1" width="64.25" bestFit="1" customWidth="1"/>
    <col min="4" max="4" width="12.125" bestFit="1" customWidth="1"/>
  </cols>
  <sheetData>
    <row r="1" spans="1:4" ht="27.75" x14ac:dyDescent="0.65">
      <c r="A1" s="63" t="s">
        <v>96</v>
      </c>
    </row>
    <row r="2" spans="1:4" ht="15" thickBot="1" x14ac:dyDescent="0.25"/>
    <row r="3" spans="1:4" ht="24.75" thickBot="1" x14ac:dyDescent="0.6">
      <c r="A3" s="69" t="s">
        <v>2</v>
      </c>
      <c r="B3" s="3"/>
      <c r="C3" s="69" t="s">
        <v>60</v>
      </c>
      <c r="D3" s="3" t="s">
        <v>3</v>
      </c>
    </row>
    <row r="4" spans="1:4" ht="30" customHeight="1" thickBot="1" x14ac:dyDescent="0.25">
      <c r="A4" s="48" t="s">
        <v>67</v>
      </c>
      <c r="B4" s="54">
        <f>Mean!H12</f>
        <v>2.2999999999999998</v>
      </c>
      <c r="C4" s="54">
        <f>Mean!I12</f>
        <v>13.796134724383252</v>
      </c>
      <c r="D4" s="3" t="str">
        <f>IF(B4&gt;=2.5,"ประจำ",IF(B4&gt;=1.5,"ส่วนใหญ่",IF(B4&gt;=0.5,"ส่วนน้อย",IF(B4&lt;0.5,"ไม่เคย"))))</f>
        <v>ส่วนใหญ่</v>
      </c>
    </row>
    <row r="5" spans="1:4" ht="30" customHeight="1" thickBot="1" x14ac:dyDescent="0.25">
      <c r="A5" s="60" t="s">
        <v>6</v>
      </c>
      <c r="B5" s="54">
        <f>Mean!H21</f>
        <v>2.4</v>
      </c>
      <c r="C5" s="54">
        <f>Mean!I21</f>
        <v>15.383974345619102</v>
      </c>
      <c r="D5" s="3" t="str">
        <f t="shared" ref="D5:D13" si="0">IF(B5&gt;=2.5,"ประจำ",IF(B5&gt;=1.5,"ส่วนใหญ่",IF(B5&gt;=0.5,"ส่วนน้อย",IF(B5&lt;0.5,"ไม่เคย"))))</f>
        <v>ส่วนใหญ่</v>
      </c>
    </row>
    <row r="6" spans="1:4" ht="29.25" customHeight="1" thickBot="1" x14ac:dyDescent="0.25">
      <c r="A6" s="46" t="s">
        <v>10</v>
      </c>
      <c r="B6" s="54">
        <f>Mean!H26</f>
        <v>2.2000000000000002</v>
      </c>
      <c r="C6" s="54">
        <f>Mean!I26</f>
        <v>11.045361017187261</v>
      </c>
      <c r="D6" s="3" t="str">
        <f t="shared" si="0"/>
        <v>ส่วนใหญ่</v>
      </c>
    </row>
    <row r="7" spans="1:4" ht="29.25" customHeight="1" thickBot="1" x14ac:dyDescent="0.25">
      <c r="A7" s="46" t="s">
        <v>13</v>
      </c>
      <c r="B7" s="54">
        <f>Mean!H31</f>
        <v>2.5</v>
      </c>
      <c r="C7" s="54">
        <f>Mean!I31</f>
        <v>15.50268793897798</v>
      </c>
      <c r="D7" s="3" t="str">
        <f t="shared" si="0"/>
        <v>ประจำ</v>
      </c>
    </row>
    <row r="8" spans="1:4" ht="29.25" customHeight="1" thickBot="1" x14ac:dyDescent="0.25">
      <c r="A8" s="60" t="s">
        <v>77</v>
      </c>
      <c r="B8" s="54">
        <f>Mean!H36</f>
        <v>2.9</v>
      </c>
      <c r="C8" s="54">
        <f>Mean!I36</f>
        <v>26.40075756488817</v>
      </c>
      <c r="D8" s="3" t="str">
        <f t="shared" si="0"/>
        <v>ประจำ</v>
      </c>
    </row>
    <row r="9" spans="1:4" ht="30.75" customHeight="1" thickBot="1" x14ac:dyDescent="0.25">
      <c r="A9" s="46" t="s">
        <v>79</v>
      </c>
      <c r="B9" s="54">
        <f>Mean!H43</f>
        <v>2.25</v>
      </c>
      <c r="C9" s="54">
        <f>Mean!I43</f>
        <v>11.586630226256467</v>
      </c>
      <c r="D9" s="3" t="str">
        <f t="shared" si="0"/>
        <v>ส่วนใหญ่</v>
      </c>
    </row>
    <row r="10" spans="1:4" ht="30" customHeight="1" thickBot="1" x14ac:dyDescent="0.25">
      <c r="A10" s="60" t="s">
        <v>80</v>
      </c>
      <c r="B10" s="54">
        <f>Mean!H44</f>
        <v>2.6</v>
      </c>
      <c r="C10" s="54">
        <f>Mean!I44</f>
        <v>19.899748742132399</v>
      </c>
      <c r="D10" s="3" t="str">
        <f t="shared" si="0"/>
        <v>ประจำ</v>
      </c>
    </row>
    <row r="11" spans="1:4" ht="28.5" customHeight="1" thickBot="1" x14ac:dyDescent="0.25">
      <c r="A11" s="60" t="s">
        <v>27</v>
      </c>
      <c r="B11" s="54">
        <f>Mean!H53</f>
        <v>2.5</v>
      </c>
      <c r="C11" s="54">
        <f>Mean!I53</f>
        <v>17</v>
      </c>
      <c r="D11" s="3" t="str">
        <f t="shared" si="0"/>
        <v>ประจำ</v>
      </c>
    </row>
    <row r="12" spans="1:4" ht="30" customHeight="1" thickBot="1" x14ac:dyDescent="0.25">
      <c r="A12" s="60" t="s">
        <v>28</v>
      </c>
      <c r="B12" s="54">
        <f>Mean!H54</f>
        <v>2.25</v>
      </c>
      <c r="C12" s="54">
        <f>Mean!I54</f>
        <v>12.685293322058685</v>
      </c>
      <c r="D12" s="3" t="str">
        <f t="shared" si="0"/>
        <v>ส่วนใหญ่</v>
      </c>
    </row>
    <row r="13" spans="1:4" ht="30" customHeight="1" thickBot="1" x14ac:dyDescent="0.25">
      <c r="A13" s="46" t="s">
        <v>31</v>
      </c>
      <c r="B13" s="54">
        <f>Mean!H59</f>
        <v>2.7</v>
      </c>
      <c r="C13" s="54">
        <f>Mean!I59</f>
        <v>19.824227601599009</v>
      </c>
      <c r="D13" s="3" t="str">
        <f t="shared" si="0"/>
        <v>ประจำ</v>
      </c>
    </row>
    <row r="14" spans="1:4" ht="24.75" thickBot="1" x14ac:dyDescent="0.25">
      <c r="A14" s="70" t="s">
        <v>43</v>
      </c>
      <c r="B14" s="71">
        <f>SUM(B4:B13)/10</f>
        <v>2.46</v>
      </c>
      <c r="C14" s="79">
        <f>STDEV(C4:C13)</f>
        <v>4.6966827224752885</v>
      </c>
      <c r="D14" s="3" t="str">
        <f>IF(B14&gt;=2.5,"ประจำ",IF(B14&gt;=1.5,"ส่วนใหญ่",IF(B14&gt;=0.5,"ส่วนน้อย",IF(B14&lt;0.5,"ไม่เคย"))))</f>
        <v>ส่วนใหญ่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CFC7-18F9-4571-AA82-AFCDD98BF469}">
  <dimension ref="A1:D13"/>
  <sheetViews>
    <sheetView workbookViewId="0">
      <selection activeCell="C4" sqref="C4"/>
    </sheetView>
  </sheetViews>
  <sheetFormatPr defaultRowHeight="14.25" x14ac:dyDescent="0.2"/>
  <cols>
    <col min="1" max="1" width="65.75" bestFit="1" customWidth="1"/>
    <col min="4" max="4" width="12.125" bestFit="1" customWidth="1"/>
  </cols>
  <sheetData>
    <row r="1" spans="1:4" ht="27.75" x14ac:dyDescent="0.65">
      <c r="A1" s="63" t="s">
        <v>97</v>
      </c>
    </row>
    <row r="2" spans="1:4" ht="15" thickBot="1" x14ac:dyDescent="0.25"/>
    <row r="3" spans="1:4" ht="24.75" thickBot="1" x14ac:dyDescent="0.6">
      <c r="A3" s="69" t="s">
        <v>2</v>
      </c>
      <c r="B3" s="3"/>
      <c r="C3" s="69" t="s">
        <v>60</v>
      </c>
      <c r="D3" s="3" t="s">
        <v>3</v>
      </c>
    </row>
    <row r="4" spans="1:4" ht="21.75" customHeight="1" thickBot="1" x14ac:dyDescent="0.25">
      <c r="A4" s="65" t="s">
        <v>66</v>
      </c>
      <c r="B4" s="54">
        <f>Mean!H13</f>
        <v>2.8</v>
      </c>
      <c r="C4" s="54">
        <f>Mean!I13</f>
        <v>22.978250586152114</v>
      </c>
      <c r="D4" s="3" t="str">
        <f>IF(B4&gt;=2.5,"ประจำ",IF(B4&gt;=1.5,"ส่วนใหญ่",IF(B4&gt;=0.5,"ส่วนน้อย",IF(B4&lt;0.5,"ไม่เคย"))))</f>
        <v>ประจำ</v>
      </c>
    </row>
    <row r="5" spans="1:4" ht="30.75" customHeight="1" thickBot="1" x14ac:dyDescent="0.25">
      <c r="A5" s="48" t="s">
        <v>62</v>
      </c>
      <c r="B5" s="54">
        <f>Mean!H17</f>
        <v>1.85</v>
      </c>
      <c r="C5" s="54">
        <f>Mean!I17</f>
        <v>7.6321687612368736</v>
      </c>
      <c r="D5" s="3" t="str">
        <f t="shared" ref="D5:D11" si="0">IF(B5&gt;=2.5,"ประจำ",IF(B5&gt;=1.5,"ส่วนใหญ่",IF(B5&gt;=0.5,"ส่วนน้อย",IF(B5&lt;0.5,"ไม่เคย"))))</f>
        <v>ส่วนใหญ่</v>
      </c>
    </row>
    <row r="6" spans="1:4" ht="30.75" customHeight="1" thickBot="1" x14ac:dyDescent="0.25">
      <c r="A6" s="46" t="s">
        <v>7</v>
      </c>
      <c r="B6" s="54">
        <f>Mean!H22</f>
        <v>2.5</v>
      </c>
      <c r="C6" s="54">
        <f>Mean!I22</f>
        <v>17.972200755611428</v>
      </c>
      <c r="D6" s="3" t="str">
        <f t="shared" si="0"/>
        <v>ประจำ</v>
      </c>
    </row>
    <row r="7" spans="1:4" ht="30.75" customHeight="1" thickBot="1" x14ac:dyDescent="0.25">
      <c r="A7" s="46" t="s">
        <v>11</v>
      </c>
      <c r="B7" s="54">
        <f>Mean!H27</f>
        <v>2.75</v>
      </c>
      <c r="C7" s="54">
        <f>Mean!I27</f>
        <v>21.360009363293827</v>
      </c>
      <c r="D7" s="3" t="str">
        <f t="shared" si="0"/>
        <v>ประจำ</v>
      </c>
    </row>
    <row r="8" spans="1:4" ht="29.25" customHeight="1" thickBot="1" x14ac:dyDescent="0.25">
      <c r="A8" s="46" t="s">
        <v>75</v>
      </c>
      <c r="B8" s="54">
        <f>Mean!H32</f>
        <v>2.7</v>
      </c>
      <c r="C8" s="54">
        <f>Mean!I32</f>
        <v>19.824227601599009</v>
      </c>
      <c r="D8" s="3" t="str">
        <f t="shared" si="0"/>
        <v>ประจำ</v>
      </c>
    </row>
    <row r="9" spans="1:4" ht="29.25" customHeight="1" thickBot="1" x14ac:dyDescent="0.25">
      <c r="A9" s="46" t="s">
        <v>16</v>
      </c>
      <c r="B9" s="54">
        <f>Mean!H37</f>
        <v>2.4500000000000002</v>
      </c>
      <c r="C9" s="54">
        <f>Mean!I37</f>
        <v>14.291605927956452</v>
      </c>
      <c r="D9" s="3" t="str">
        <f t="shared" si="0"/>
        <v>ส่วนใหญ่</v>
      </c>
    </row>
    <row r="10" spans="1:4" ht="29.25" customHeight="1" thickBot="1" x14ac:dyDescent="0.25">
      <c r="A10" s="60" t="s">
        <v>21</v>
      </c>
      <c r="B10" s="54">
        <f>Mean!H45</f>
        <v>2.95</v>
      </c>
      <c r="C10" s="54">
        <f>Mean!I45</f>
        <v>28.182441342083905</v>
      </c>
      <c r="D10" s="3" t="str">
        <f t="shared" si="0"/>
        <v>ประจำ</v>
      </c>
    </row>
    <row r="11" spans="1:4" ht="30" customHeight="1" thickBot="1" x14ac:dyDescent="0.25">
      <c r="A11" s="60" t="s">
        <v>22</v>
      </c>
      <c r="B11" s="54">
        <f>Mean!H46</f>
        <v>2.8</v>
      </c>
      <c r="C11" s="54">
        <f>Mean!I46</f>
        <v>22.978250586152114</v>
      </c>
      <c r="D11" s="3" t="str">
        <f t="shared" si="0"/>
        <v>ประจำ</v>
      </c>
    </row>
    <row r="12" spans="1:4" ht="24.75" thickBot="1" x14ac:dyDescent="0.25">
      <c r="A12" s="74" t="s">
        <v>43</v>
      </c>
      <c r="B12" s="3">
        <f>SUM(B4:B11)/8</f>
        <v>2.6</v>
      </c>
      <c r="C12" s="54">
        <f>STDEV(C4:C11)</f>
        <v>6.2493055966424231</v>
      </c>
      <c r="D12" s="3" t="str">
        <f>IF(B12&gt;=2.5,"ประจำ",IF(B12&gt;=1.5,"ส่วนใหญ่",IF(B12&gt;=0.5,"ส่วนน้อย",IF(B12&lt;0.5,"ไม่เคย"))))</f>
        <v>ประจำ</v>
      </c>
    </row>
    <row r="13" spans="1:4" x14ac:dyDescent="0.2">
      <c r="C13" s="5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DD14A-E19B-44CA-A0C8-8ED05E5DEB1E}">
  <dimension ref="A1:D16"/>
  <sheetViews>
    <sheetView topLeftCell="A4" workbookViewId="0">
      <selection activeCell="D5" sqref="D5"/>
    </sheetView>
  </sheetViews>
  <sheetFormatPr defaultRowHeight="14.25" x14ac:dyDescent="0.2"/>
  <cols>
    <col min="1" max="1" width="60.875" customWidth="1"/>
    <col min="4" max="4" width="11.875" bestFit="1" customWidth="1"/>
  </cols>
  <sheetData>
    <row r="1" spans="1:4" ht="27.75" x14ac:dyDescent="0.65">
      <c r="A1" s="63" t="s">
        <v>98</v>
      </c>
    </row>
    <row r="2" spans="1:4" ht="15" thickBot="1" x14ac:dyDescent="0.25"/>
    <row r="3" spans="1:4" ht="24.75" thickBot="1" x14ac:dyDescent="0.6">
      <c r="A3" s="69" t="s">
        <v>2</v>
      </c>
      <c r="B3" s="67"/>
      <c r="C3" s="69" t="s">
        <v>60</v>
      </c>
      <c r="D3" s="64" t="s">
        <v>3</v>
      </c>
    </row>
    <row r="4" spans="1:4" ht="24.75" thickBot="1" x14ac:dyDescent="0.6">
      <c r="A4" s="48" t="s">
        <v>65</v>
      </c>
      <c r="B4" s="73">
        <f>Mean!H14</f>
        <v>2.35</v>
      </c>
      <c r="C4" s="73">
        <f>Mean!I14</f>
        <v>12.971121771072847</v>
      </c>
      <c r="D4" s="67" t="str">
        <f>IF(B4&gt;=2.5,"ประจำ",IF(B4&gt;=1.5,"ส่วนใหญ่",IF(B4&gt;=0.5,"ส่วนน้อย",IF(B4&lt;0.5,"ไม่เคย"))))</f>
        <v>ส่วนใหญ่</v>
      </c>
    </row>
    <row r="5" spans="1:4" ht="24.75" thickBot="1" x14ac:dyDescent="0.6">
      <c r="A5" s="46" t="s">
        <v>5</v>
      </c>
      <c r="B5" s="73">
        <f>Mean!H18</f>
        <v>2.75</v>
      </c>
      <c r="C5" s="73">
        <f>Mean!I18</f>
        <v>21.360009363293827</v>
      </c>
      <c r="D5" s="67" t="str">
        <f t="shared" ref="D5:D16" si="0">IF(B5&gt;=2.5,"ประจำ",IF(B5&gt;=1.5,"ส่วนใหญ่",IF(B5&gt;=0.5,"ส่วนน้อย",IF(B5&lt;0.5,"ไม่เคย"))))</f>
        <v>ประจำ</v>
      </c>
    </row>
    <row r="6" spans="1:4" ht="30" customHeight="1" thickBot="1" x14ac:dyDescent="0.6">
      <c r="A6" s="46" t="s">
        <v>71</v>
      </c>
      <c r="B6" s="73">
        <f>Mean!H23</f>
        <v>2.75</v>
      </c>
      <c r="C6" s="73">
        <f>Mean!I23</f>
        <v>21.360009363293827</v>
      </c>
      <c r="D6" s="67" t="str">
        <f t="shared" si="0"/>
        <v>ประจำ</v>
      </c>
    </row>
    <row r="7" spans="1:4" ht="30.75" customHeight="1" thickBot="1" x14ac:dyDescent="0.6">
      <c r="A7" s="80" t="s">
        <v>73</v>
      </c>
      <c r="B7" s="73">
        <f>Mean!H28</f>
        <v>2.8</v>
      </c>
      <c r="C7" s="73">
        <f>Mean!I28</f>
        <v>26.683328128252668</v>
      </c>
      <c r="D7" s="67" t="str">
        <f t="shared" si="0"/>
        <v>ประจำ</v>
      </c>
    </row>
    <row r="8" spans="1:4" ht="24.75" thickBot="1" x14ac:dyDescent="0.6">
      <c r="A8" s="46" t="s">
        <v>14</v>
      </c>
      <c r="B8" s="73">
        <f>Mean!H33</f>
        <v>2.8</v>
      </c>
      <c r="C8" s="73">
        <f>Mean!I33</f>
        <v>24.725155880870265</v>
      </c>
      <c r="D8" s="67" t="str">
        <f t="shared" si="0"/>
        <v>ประจำ</v>
      </c>
    </row>
    <row r="9" spans="1:4" ht="24.75" thickBot="1" x14ac:dyDescent="0.6">
      <c r="A9" s="46" t="s">
        <v>17</v>
      </c>
      <c r="B9" s="73">
        <f>Mean!H38</f>
        <v>2.7</v>
      </c>
      <c r="C9" s="73">
        <f>Mean!I38</f>
        <v>21.299452262127932</v>
      </c>
      <c r="D9" s="67" t="str">
        <f t="shared" si="0"/>
        <v>ประจำ</v>
      </c>
    </row>
    <row r="10" spans="1:4" ht="30" customHeight="1" thickBot="1" x14ac:dyDescent="0.6">
      <c r="A10" s="46" t="s">
        <v>23</v>
      </c>
      <c r="B10" s="73">
        <f>Mean!H47</f>
        <v>2.25</v>
      </c>
      <c r="C10" s="73">
        <f>Mean!I47</f>
        <v>12.038133853162901</v>
      </c>
      <c r="D10" s="67" t="str">
        <f t="shared" si="0"/>
        <v>ส่วนใหญ่</v>
      </c>
    </row>
    <row r="11" spans="1:4" ht="24.75" thickBot="1" x14ac:dyDescent="0.6">
      <c r="A11" s="46" t="s">
        <v>24</v>
      </c>
      <c r="B11" s="73">
        <f>Mean!H48</f>
        <v>2.65</v>
      </c>
      <c r="C11" s="73">
        <f>Mean!I48</f>
        <v>18.39157415774952</v>
      </c>
      <c r="D11" s="67" t="str">
        <f t="shared" si="0"/>
        <v>ประจำ</v>
      </c>
    </row>
    <row r="12" spans="1:4" ht="24.75" thickBot="1" x14ac:dyDescent="0.6">
      <c r="A12" s="46" t="s">
        <v>29</v>
      </c>
      <c r="B12" s="73">
        <f>Mean!H55</f>
        <v>2.6</v>
      </c>
      <c r="C12" s="73">
        <f>Mean!I55</f>
        <v>18.165902124584949</v>
      </c>
      <c r="D12" s="67" t="str">
        <f t="shared" si="0"/>
        <v>ประจำ</v>
      </c>
    </row>
    <row r="13" spans="1:4" ht="24.75" thickBot="1" x14ac:dyDescent="0.6">
      <c r="A13" s="46" t="s">
        <v>30</v>
      </c>
      <c r="B13" s="73">
        <f>Mean!H56</f>
        <v>2.65</v>
      </c>
      <c r="C13" s="73">
        <f>Mean!I56</f>
        <v>19.687136240025701</v>
      </c>
      <c r="D13" s="67" t="str">
        <f t="shared" si="0"/>
        <v>ประจำ</v>
      </c>
    </row>
    <row r="14" spans="1:4" ht="29.25" customHeight="1" thickBot="1" x14ac:dyDescent="0.6">
      <c r="A14" s="46" t="s">
        <v>83</v>
      </c>
      <c r="B14" s="73">
        <f>Mean!H57</f>
        <v>2.4500000000000002</v>
      </c>
      <c r="C14" s="73">
        <f>Mean!I57</f>
        <v>15.152007567755943</v>
      </c>
      <c r="D14" s="67" t="str">
        <f t="shared" si="0"/>
        <v>ส่วนใหญ่</v>
      </c>
    </row>
    <row r="15" spans="1:4" ht="29.25" customHeight="1" thickBot="1" x14ac:dyDescent="0.6">
      <c r="A15" s="46" t="s">
        <v>84</v>
      </c>
      <c r="B15" s="73">
        <f>Mean!H58</f>
        <v>2.65</v>
      </c>
      <c r="C15" s="73">
        <f>Mean!I58</f>
        <v>18.39157415774952</v>
      </c>
      <c r="D15" s="67" t="str">
        <f t="shared" si="0"/>
        <v>ประจำ</v>
      </c>
    </row>
    <row r="16" spans="1:4" ht="24.75" thickBot="1" x14ac:dyDescent="0.6">
      <c r="A16" s="68" t="s">
        <v>43</v>
      </c>
      <c r="B16" s="73">
        <f>SUM(B4:B15)/12</f>
        <v>2.6166666666666663</v>
      </c>
      <c r="C16" s="73">
        <f>STDEV(C4:C15)</f>
        <v>4.3626018721041788</v>
      </c>
      <c r="D16" s="67" t="str">
        <f t="shared" si="0"/>
        <v>ประจำ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1.ข้อมูลทั่วไป</vt:lpstr>
      <vt:lpstr>2.แบบประเมิน</vt:lpstr>
      <vt:lpstr>Mean</vt:lpstr>
      <vt:lpstr>พอเพียง</vt:lpstr>
      <vt:lpstr>วินัย</vt:lpstr>
      <vt:lpstr>สุจริต</vt:lpstr>
      <vt:lpstr>จิตอาสา</vt:lpstr>
      <vt:lpstr>กตัญญู</vt:lpstr>
      <vt:lpstr>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 BOOK</cp:lastModifiedBy>
  <cp:lastPrinted>2022-04-25T09:11:11Z</cp:lastPrinted>
  <dcterms:created xsi:type="dcterms:W3CDTF">2022-03-22T13:34:57Z</dcterms:created>
  <dcterms:modified xsi:type="dcterms:W3CDTF">2022-07-25T03:23:34Z</dcterms:modified>
</cp:coreProperties>
</file>